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EMMA\ENCUESTA CI\"/>
    </mc:Choice>
  </mc:AlternateContent>
  <bookViews>
    <workbookView xWindow="0" yWindow="0" windowWidth="18105" windowHeight="7560" tabRatio="801"/>
  </bookViews>
  <sheets>
    <sheet name="INSTRUCTIVO" sheetId="1" r:id="rId1"/>
    <sheet name="GENERALES" sheetId="2" r:id="rId2"/>
    <sheet name="1 AMB DE CONTROL" sheetId="3" r:id="rId3"/>
    <sheet name="2.- EVAL DE RIESGOS" sheetId="4" r:id="rId4"/>
    <sheet name="3.-ACT DE CONTROL" sheetId="5" r:id="rId5"/>
    <sheet name="4.-INF Y COMUNICA" sheetId="6" r:id="rId6"/>
    <sheet name="5.- SUPERVISION" sheetId="7" r:id="rId7"/>
  </sheets>
  <definedNames>
    <definedName name="_xlnm.Print_Titles" localSheetId="2">'1 AMB DE CONTROL'!$1:$6</definedName>
    <definedName name="_xlnm.Print_Titles" localSheetId="3">'2.- EVAL DE RIESGOS'!$1:$7</definedName>
    <definedName name="_xlnm.Print_Titles" localSheetId="4">'3.-ACT DE CONTROL'!$1:$6</definedName>
    <definedName name="Z_6342DEBD_8362_445E_BD79_C3231DB4E93D_.wvu.PrintArea" localSheetId="2" hidden="1">'1 AMB DE CONTROL'!$B$1:$G$29</definedName>
    <definedName name="Z_6342DEBD_8362_445E_BD79_C3231DB4E93D_.wvu.PrintArea" localSheetId="3" hidden="1">'2.- EVAL DE RIESGOS'!$B$1:$I$13</definedName>
    <definedName name="Z_6342DEBD_8362_445E_BD79_C3231DB4E93D_.wvu.PrintArea" localSheetId="4" hidden="1">'3.-ACT DE CONTROL'!$B$1:$I$31</definedName>
    <definedName name="Z_6342DEBD_8362_445E_BD79_C3231DB4E93D_.wvu.PrintArea" localSheetId="5" hidden="1">'4.-INF Y COMUNICA'!$B$1:$I$13</definedName>
    <definedName name="Z_6342DEBD_8362_445E_BD79_C3231DB4E93D_.wvu.PrintArea" localSheetId="6" hidden="1">'5.- SUPERVISION'!$B$1:$I$17</definedName>
    <definedName name="Z_6342DEBD_8362_445E_BD79_C3231DB4E93D_.wvu.PrintArea" localSheetId="1" hidden="1">GENERALES!$A$5:$C$22</definedName>
    <definedName name="Z_6342DEBD_8362_445E_BD79_C3231DB4E93D_.wvu.PrintTitles" localSheetId="2" hidden="1">'1 AMB DE CONTROL'!$1:$6</definedName>
    <definedName name="Z_6342DEBD_8362_445E_BD79_C3231DB4E93D_.wvu.PrintTitles" localSheetId="3" hidden="1">'2.- EVAL DE RIESGOS'!$1:$7</definedName>
    <definedName name="Z_6342DEBD_8362_445E_BD79_C3231DB4E93D_.wvu.PrintTitles" localSheetId="4" hidden="1">'3.-ACT DE CONTROL'!$1:$6</definedName>
    <definedName name="Z_826D66B6_56A4_41C3_BC59_8F99338B793E_.wvu.PrintArea" localSheetId="2" hidden="1">'1 AMB DE CONTROL'!$B$1:$G$29</definedName>
    <definedName name="Z_826D66B6_56A4_41C3_BC59_8F99338B793E_.wvu.PrintArea" localSheetId="3" hidden="1">'2.- EVAL DE RIESGOS'!$B$1:$I$13</definedName>
    <definedName name="Z_826D66B6_56A4_41C3_BC59_8F99338B793E_.wvu.PrintArea" localSheetId="4" hidden="1">'3.-ACT DE CONTROL'!$B$1:$I$31</definedName>
    <definedName name="Z_826D66B6_56A4_41C3_BC59_8F99338B793E_.wvu.PrintArea" localSheetId="5" hidden="1">'4.-INF Y COMUNICA'!$B$1:$I$13</definedName>
    <definedName name="Z_826D66B6_56A4_41C3_BC59_8F99338B793E_.wvu.PrintArea" localSheetId="6" hidden="1">'5.- SUPERVISION'!$B$1:$I$17</definedName>
    <definedName name="Z_826D66B6_56A4_41C3_BC59_8F99338B793E_.wvu.PrintArea" localSheetId="1" hidden="1">GENERALES!$A$5:$C$22</definedName>
    <definedName name="Z_826D66B6_56A4_41C3_BC59_8F99338B793E_.wvu.PrintTitles" localSheetId="2" hidden="1">'1 AMB DE CONTROL'!$1:$6</definedName>
    <definedName name="Z_826D66B6_56A4_41C3_BC59_8F99338B793E_.wvu.PrintTitles" localSheetId="3" hidden="1">'2.- EVAL DE RIESGOS'!$1:$7</definedName>
    <definedName name="Z_826D66B6_56A4_41C3_BC59_8F99338B793E_.wvu.PrintTitles" localSheetId="4" hidden="1">'3.-ACT DE CONTROL'!$1:$6</definedName>
  </definedNames>
  <calcPr calcId="152511"/>
  <customWorkbookViews>
    <customWorkbookView name="claudia.garciaz - Vista personalizada" guid="{6342DEBD-8362-445E-BD79-C3231DB4E93D}" mergeInterval="0" personalView="1" maximized="1" xWindow="1" yWindow="1" windowWidth="1008" windowHeight="324" tabRatio="798" activeSheetId="4"/>
    <customWorkbookView name="Administrador - Vista personalizada" guid="{826D66B6-56A4-41C3-BC59-8F99338B793E}" mergeInterval="0" personalView="1" maximized="1" xWindow="1" yWindow="1" windowWidth="1366" windowHeight="538" tabRatio="798" activeSheetId="7"/>
  </customWorkbookViews>
</workbook>
</file>

<file path=xl/calcChain.xml><?xml version="1.0" encoding="utf-8"?>
<calcChain xmlns="http://schemas.openxmlformats.org/spreadsheetml/2006/main">
  <c r="G15" i="7" l="1"/>
  <c r="G14" i="7"/>
  <c r="G13" i="3"/>
  <c r="G17" i="7"/>
  <c r="G16" i="7"/>
  <c r="G13" i="7"/>
  <c r="G12" i="7"/>
  <c r="G11" i="7"/>
  <c r="G10" i="7"/>
  <c r="G9" i="7"/>
  <c r="G12" i="4"/>
  <c r="F14" i="6"/>
  <c r="E14" i="6"/>
  <c r="E16" i="1"/>
  <c r="D30" i="3"/>
  <c r="G13" i="6" l="1"/>
  <c r="G12" i="6"/>
  <c r="G11" i="6"/>
  <c r="G10" i="6"/>
  <c r="G9" i="6"/>
  <c r="G8" i="6"/>
  <c r="G7" i="6"/>
  <c r="G31" i="5"/>
  <c r="G30" i="5"/>
  <c r="G29" i="5"/>
  <c r="G28" i="5"/>
  <c r="G27" i="5"/>
  <c r="G26" i="5"/>
  <c r="G25" i="5"/>
  <c r="G24" i="5"/>
  <c r="G23" i="5"/>
  <c r="G22" i="5"/>
  <c r="G21" i="5"/>
  <c r="G20" i="5"/>
  <c r="G19" i="5"/>
  <c r="G18" i="5"/>
  <c r="G17" i="5"/>
  <c r="G16" i="5"/>
  <c r="G15" i="5"/>
  <c r="G14" i="5"/>
  <c r="G13" i="5"/>
  <c r="G12" i="5"/>
  <c r="G11" i="5"/>
  <c r="G10" i="5"/>
  <c r="G9" i="5"/>
  <c r="G8" i="5"/>
  <c r="G7" i="5"/>
  <c r="G7" i="3"/>
  <c r="G13" i="4"/>
  <c r="G11" i="4"/>
  <c r="G10" i="4"/>
  <c r="G9" i="4"/>
  <c r="G8" i="4"/>
  <c r="G29" i="3"/>
  <c r="G28" i="3"/>
  <c r="G27" i="3"/>
  <c r="G26" i="3"/>
  <c r="G25" i="3"/>
  <c r="G24" i="3"/>
  <c r="G23" i="3"/>
  <c r="G22" i="3"/>
  <c r="G21" i="3"/>
  <c r="G20" i="3"/>
  <c r="G19" i="3"/>
  <c r="G18" i="3"/>
  <c r="G17" i="3"/>
  <c r="G16" i="3"/>
  <c r="G15" i="3"/>
  <c r="G14" i="3"/>
  <c r="G12" i="3"/>
  <c r="G11" i="3"/>
  <c r="G10" i="3"/>
  <c r="G9" i="3"/>
  <c r="G8" i="3"/>
  <c r="D21" i="1"/>
  <c r="E20" i="1"/>
  <c r="E19" i="1"/>
  <c r="E18" i="1"/>
  <c r="E17" i="1"/>
  <c r="C21" i="1"/>
  <c r="F18" i="7"/>
  <c r="E18" i="7"/>
  <c r="D18" i="7"/>
  <c r="G18" i="7"/>
  <c r="C50" i="1" s="1"/>
  <c r="F32" i="5"/>
  <c r="D32" i="5"/>
  <c r="F14" i="4"/>
  <c r="E14" i="4"/>
  <c r="D14" i="4"/>
  <c r="G32" i="5" l="1"/>
  <c r="C48" i="1" s="1"/>
  <c r="G14" i="4"/>
  <c r="C47" i="1" s="1"/>
  <c r="F30" i="3" l="1"/>
  <c r="E30" i="3"/>
  <c r="B8" i="6"/>
  <c r="B9" i="6" s="1"/>
  <c r="B10" i="6" s="1"/>
  <c r="B11" i="6" s="1"/>
  <c r="B12" i="6" s="1"/>
  <c r="B13" i="6" s="1"/>
  <c r="B9" i="4"/>
  <c r="B10" i="4" s="1"/>
  <c r="B11" i="4" s="1"/>
  <c r="G14" i="6"/>
  <c r="C49" i="1" s="1"/>
  <c r="D14" i="6"/>
  <c r="G30" i="3" l="1"/>
  <c r="C46" i="1" s="1"/>
  <c r="C51" i="1" s="1"/>
  <c r="E32" i="5"/>
</calcChain>
</file>

<file path=xl/sharedStrings.xml><?xml version="1.0" encoding="utf-8"?>
<sst xmlns="http://schemas.openxmlformats.org/spreadsheetml/2006/main" count="336" uniqueCount="229">
  <si>
    <t>Cuestionaro de Control Interno</t>
  </si>
  <si>
    <t>No.</t>
  </si>
  <si>
    <t>PREGUNTA</t>
  </si>
  <si>
    <t>VALOR POR PREGUNTA</t>
  </si>
  <si>
    <t>COMENTARIOS /OBSERVACIONES</t>
  </si>
  <si>
    <t>IDSCEA</t>
  </si>
  <si>
    <t>Ambiente de Control</t>
  </si>
  <si>
    <t>¿La estructura organizacional define la autoridad y responsabilidad, segrega y delega funciones, delimita facultades entre el personal que autoriza, ejecuta, vigila, evalúa, registra o contabiliza las transacciones?</t>
  </si>
  <si>
    <t>TOTAL</t>
  </si>
  <si>
    <t>Evaluación de Riesgos</t>
  </si>
  <si>
    <t>Actividades de Control</t>
  </si>
  <si>
    <t>¿Las actividades relevantes y operaciones están autorizadas y ejecutadas por el servidor público facultado para ello conforme a la normatividad?</t>
  </si>
  <si>
    <t>¿Se encuentran claramente definidas  las actividades, para cumplir con las metas comprometidas con base en el presupuesto asignado del ejercicio fiscal?</t>
  </si>
  <si>
    <t xml:space="preserve">¿Existen y operan mecanismos efectivos de control para las distintas operaciones en su ámbito de competencia entre otras, registro, autorizaciones, verificaciones, conciliaciones, revisiones, resguardo de archivos, bitácoras de control, alertas, bloqueos de sistemas y distribución de funciones? </t>
  </si>
  <si>
    <t>¿El sistema de información permite conocer el cumplimiento y/o avance los objetivos y metas Institucionales?</t>
  </si>
  <si>
    <t>¿Existe y opera un mecanismo para el registro, análisis,  atención oportuna y suficiente de quejas y denuncias?</t>
  </si>
  <si>
    <t>Supervisión</t>
  </si>
  <si>
    <t>¿Se notifica de manera documental las debilidades del Control Interno al superior jerárquico hasta el titular de la Institución?</t>
  </si>
  <si>
    <t>Art. 12 fracc.I  inciso a)</t>
  </si>
  <si>
    <t>Art. 12 fracc.I  inciso b)</t>
  </si>
  <si>
    <t>Art. 12 fracc.I  inciso c)</t>
  </si>
  <si>
    <t>Art. 12 fracc.I  inciso d)</t>
  </si>
  <si>
    <t>Art. 12 fracc.I  inciso e)</t>
  </si>
  <si>
    <t>Art. 12 fracc.I  inciso f)</t>
  </si>
  <si>
    <t>Art. 12 fracc.I  inciso g)</t>
  </si>
  <si>
    <t>Art. 12 fracc.I  inciso h)</t>
  </si>
  <si>
    <t>Art. 12 fracc.I  inciso i)</t>
  </si>
  <si>
    <t>Art. 12 fracc.I  inciso j)</t>
  </si>
  <si>
    <t>Art. 12 fracc.II a)</t>
  </si>
  <si>
    <t>Art. 12 fracc.II b)</t>
  </si>
  <si>
    <t>Art. 12 fracc.II c)</t>
  </si>
  <si>
    <t>Art. 12 fracc.II d)</t>
  </si>
  <si>
    <t>Art. 12 fracc.II e)</t>
  </si>
  <si>
    <t>Art. 12 fracc.III  b)</t>
  </si>
  <si>
    <t>Art 14  fracc III incis b)</t>
  </si>
  <si>
    <t>Art.15 fracc. II a)</t>
  </si>
  <si>
    <t>Art.15 fracc. II b)</t>
  </si>
  <si>
    <t>Art.15 fracc. I y Fracc.II fracc d)</t>
  </si>
  <si>
    <t>Art.15 fracc. II c)</t>
  </si>
  <si>
    <t>Art.15 fracc. II e)</t>
  </si>
  <si>
    <t>Art.16 parrafo 1o</t>
  </si>
  <si>
    <t>Art.16 parrafo 2o</t>
  </si>
  <si>
    <t>¿Se asegura la integridad, confidencialidad y disponibilidad de la información electrónica de forma oportuna y confiable?</t>
  </si>
  <si>
    <t>¿Las operaciones y actividades de control se ejecutan con supervisión permanente y mejora continua para mantener y elevar su eficiencia y eficacia?</t>
  </si>
  <si>
    <t>Articulo 13 parrafo 1º</t>
  </si>
  <si>
    <t>Articulo 13  parrafo 2º</t>
  </si>
  <si>
    <t>¿Existen y operan los controles necesarios en materia de TIC´s para salvaguardar la informacion?</t>
  </si>
  <si>
    <t>¿El sistema de informacion   es automatizado y  confiable?</t>
  </si>
  <si>
    <t>Articulo 13 parrafo 3º</t>
  </si>
  <si>
    <t>Art 14  fracc III inciso f</t>
  </si>
  <si>
    <t>Art.15 fracc. III</t>
  </si>
  <si>
    <t>¿La misión, visión, objetivos y metas institucionales  están alineados al Plan Sexenal?</t>
  </si>
  <si>
    <t>Segmento: EVALUACIÓN DE RIESGOS</t>
  </si>
  <si>
    <t>Segmento: ACTIVIDADES DE CONTROL</t>
  </si>
  <si>
    <t>Segmento: INFORMACIÓN Y COMUNICACIÓN</t>
  </si>
  <si>
    <t>Segmento: SUPERVISIÓN</t>
  </si>
  <si>
    <t>SI</t>
  </si>
  <si>
    <t>NO</t>
  </si>
  <si>
    <t>¿El Coordinador de Control Interno con que periodicidad verifica el cumplimiento de las Normas Generales de Control Interno ?</t>
  </si>
  <si>
    <t>¿Existe un Coordinador de Control Interno en el Ente Público y cual es su cargo, fecha de nombramiento?</t>
  </si>
  <si>
    <t>¿El Ente Público cuenta con un Enlace  del Control Interno Institucional y un Enlace de Administración de Riesgos? ¿Cuáles son sus nombres, cargos y fecha de nombramiento?</t>
  </si>
  <si>
    <t>¿Genera actas y/o minutas de las reuniones para el seguimiento al cumplimiento de las Normas Generales de Control Interno?, ¿Con qué periodicidad se reúnen?</t>
  </si>
  <si>
    <t>¿Los propósitos del Control Interno están empatados con los objetivos del Ente Público?</t>
  </si>
  <si>
    <t xml:space="preserve">     Mecanismo para conocer el avance en el logro de objetivos y metas</t>
  </si>
  <si>
    <t xml:space="preserve">     La informacion financiera, presupuestal y de gestion se genera con integridad, confiabilidad, oportunidad, suficiencia y traspariencia</t>
  </si>
  <si>
    <t xml:space="preserve">     Los recursos estan protegidos y disponibles</t>
  </si>
  <si>
    <t>¿Conoce las Normas Generales de Control Interno para la Administracion Publica Estatal y su alcance?</t>
  </si>
  <si>
    <t>¿Conoce e identifica los elementos del Control Interno de acuerdo a la normatividad?</t>
  </si>
  <si>
    <t>¿Conoce e identifica los niveles de responsabildiad de acuerdo a las Normas Generales de Control Interno?</t>
  </si>
  <si>
    <t>¿Conoce con qué periodicidad debe generar y a quienes debe presentar los reportes mencionados en la pregunta anterior?</t>
  </si>
  <si>
    <t>¿Conoce los reportes que debe generar el Ente Público para el cumplimiento de las Normas Generales de Control Interno?, mencionarlos</t>
  </si>
  <si>
    <t>¿Se promueve e Impulsa la Capacitacion y la sensibilidad del Autocontrol y Administracion de Riesgos?</t>
  </si>
  <si>
    <t>¿La Planeación Estratégica Institucional proporciona información relevante, confiable y oportuna?</t>
  </si>
  <si>
    <t>¿Cuenta con políticas de control interno que lleven al logro de resultados? ¿Cómo se difunden?</t>
  </si>
  <si>
    <t>¿Se tienen implementados mecanismos para la capacitación y evaluación del desempeño para los Servidores Públicos?</t>
  </si>
  <si>
    <t>¿Los manuales de organización  son acordes a lo establecido en las normas aplicables?</t>
  </si>
  <si>
    <t>¿Las modificaciones que se realizan  a los manuales de organización y de procedimientos, se actualizan, se autorizan y se difunden oportunamente?</t>
  </si>
  <si>
    <t xml:space="preserve">¿Las funciones y procedimientos se encuentrán alineados a los Manuales de Organización? </t>
  </si>
  <si>
    <t>Art. 12 fracc.III a) y b)</t>
  </si>
  <si>
    <t>NORMATIVIDAD</t>
  </si>
  <si>
    <t>¿Se realiza el análisis correspondiente a los factores internos y externos que puedan aumentar el impacto y la probabilidad de materialización de los riesgos?</t>
  </si>
  <si>
    <t>¿Utiliza mecanismos para medir el impacto de materialización de riesgos, así como, estrategías para fortalecer el sistema de control interno?</t>
  </si>
  <si>
    <t>¿Se evalúa y analiza los riesgos asociados a la consecución de metas y objetivos establecidos en los planes anuales y estratégicos?</t>
  </si>
  <si>
    <t>¿Se realiza la administracion de riesgos apegandose a las etapas minimas (análisis, evaluación y seguimiento) de proceso establecidas  en  la normatividad del Control Interno?</t>
  </si>
  <si>
    <t>Articulo 13 fracc. I</t>
  </si>
  <si>
    <t>¿Los Comités Institucionales, de Alta Dirección o el Órgano de Gobierno funcionan en los términos de la normatividad aplicable?</t>
  </si>
  <si>
    <t>¿El cuerpo Directivo o en su caso el Órgano de Gobierno analiza y da seguimiento a los temas relevantes relacionados con el logro de objetivos y metas institucionales?</t>
  </si>
  <si>
    <t>Art 14  fracc I inciso (a</t>
  </si>
  <si>
    <t>Art 14  fracc I inciso (b</t>
  </si>
  <si>
    <t>¿Se utilizan TICs para simplificar y hacer efectivo el ambiente de control?</t>
  </si>
  <si>
    <t>¿Se cuenta con perfiles y descripciones de puestos definidos, alineados y actualizados a las funciones que desempeñan los Servidores Publicos? ¿Con qué periodicidad se actualizan?</t>
  </si>
  <si>
    <t>¿Se aplica al menos una vez al año encuestas de clima organizacional, identificando áreas de oportunidad, determinando acciones, dando seguimiento y evaluando resultados? ¿A que nivel se aplica?</t>
  </si>
  <si>
    <t>¿Se realizan acciones  para dar seguimiento y evaluar los resultados?</t>
  </si>
  <si>
    <t>¿El Titular del Ente Público se asegura que se implemente un proceso donde se identifique y se analice los riesgos que puedan afectar para el logro de los objetivos y metas institucionales?</t>
  </si>
  <si>
    <t>¿Se mide el avance para el cumplimiento de los objetivos y metas?</t>
  </si>
  <si>
    <t>Art 14  fracc I  inciso (c</t>
  </si>
  <si>
    <t>Art 14  fracc I  inciso (d</t>
  </si>
  <si>
    <t>Art 14  fracc II inciso (a</t>
  </si>
  <si>
    <t>Art 14  fracc II inciso (b</t>
  </si>
  <si>
    <t>Art 14  fracc II inciso (c</t>
  </si>
  <si>
    <t>¿Se cuenta con controles para que los servicios se brinden con estándares de calidad?</t>
  </si>
  <si>
    <t>Art 14  fracc III inciso (a</t>
  </si>
  <si>
    <t>¿Las operaciones y registros relevantes están debidamente registradas y soportadas con documentación, clasificada, organizada y resguardada para su consulta y en cumplimiento de las leyes que le aplican?</t>
  </si>
  <si>
    <t>Art 14  fracc III inciso (c</t>
  </si>
  <si>
    <t>Art 14  fracc III inciso (d</t>
  </si>
  <si>
    <t>¿Se tiene establecido un procedimiento para cancelar los accesos autorizados de espacios fisicos y TIC's del personal que causo baja?</t>
  </si>
  <si>
    <t>Art 14  fracc III inciso d) y e)</t>
  </si>
  <si>
    <t>Art 14  fracc III inciso (f.a</t>
  </si>
  <si>
    <t>Art 14  fracc III inciso (f.b</t>
  </si>
  <si>
    <t>¿Se cuenta con un plan de contingencias que de continuidad a la operación delas TIC's  y del Ente Público?</t>
  </si>
  <si>
    <t>Art 14  fracc III inciso (f.c</t>
  </si>
  <si>
    <t>Art 14  fracc III inciso (f.d</t>
  </si>
  <si>
    <t>Art 14  fracc III inciso (f.e</t>
  </si>
  <si>
    <t>Art 14  fracc III inciso (f.f</t>
  </si>
  <si>
    <t>Art 14  fracc III inciso (f.g</t>
  </si>
  <si>
    <t>¿Cuando se  instala un software cuenta con la licencia apropiada?</t>
  </si>
  <si>
    <t>¿Se cuenta con información periódica y relevante de los avances en atención a los acuerdos y compromisos de las reuniones del cuerpo directivo, comités institucionales, de alta dirección u órgano de gobierno para dar cumplimiento oportuno, de los resultados esperados?</t>
  </si>
  <si>
    <t>¿En base a las leyes que aplican al Ente Público, la información generada cumple con las disposiciones y normatividad legal y administrativa?</t>
  </si>
  <si>
    <t>Art.16 Fracc. I inciso (a</t>
  </si>
  <si>
    <t>Art.16 Fracc. I inciso (b</t>
  </si>
  <si>
    <t>Art.16 Fracc. I inciso (c</t>
  </si>
  <si>
    <t>Art.16 Fracc.II inciso (a</t>
  </si>
  <si>
    <t>Art.16 Fracc.II inciso (b</t>
  </si>
  <si>
    <t>¿Se cuenta con un proceso de validación, supervisión y mejora continua del Control Interno establecido?</t>
  </si>
  <si>
    <t>¿Se tiene establecido un mecanismo de identificación y atención de la causa raíz de mejora al proceso para evitar su recurrencia?</t>
  </si>
  <si>
    <t>¿Las operaciones y actividades de control se ejecutan con supervisión permanente y mejora continua, manteniendo y elevando la eficiencia y eficacia a nivel Directivo?</t>
  </si>
  <si>
    <t>¿Se atiende la causa raiz de las debilidades identificadas de mayor importancia, se documentan, se miden y, se evalua la mejora?</t>
  </si>
  <si>
    <t>¿Cuenta con instrumentos para medir el avance y con qué periodicidad se realiza?</t>
  </si>
  <si>
    <t>¿Se tiene mecanismos  para identificar y atender la causa raíz de las observaciones  determinadas por las instancias evaluadoras y fiscalizadoras?</t>
  </si>
  <si>
    <t>¿Cuenta con medidas  para que el personal conozca e identifique la misión, visión, objetivos y metas Institucionales?</t>
  </si>
  <si>
    <t>¿ Cuenta con un mecanismo implementado  para que los servidores públicos conozcan la normatividad del Control Interno?</t>
  </si>
  <si>
    <t xml:space="preserve"> ¿Tiene controles  que  permitan  garantizar que se cumpla por parte los Servidores Publicos la normatividad aplicable?</t>
  </si>
  <si>
    <t>¿Cuenta con un mecanismo que permita la validación de funciones y procedimientos?</t>
  </si>
  <si>
    <t>EN PROCESO</t>
  </si>
  <si>
    <t>Evidencia razonable</t>
  </si>
  <si>
    <t>Evidencia parcial</t>
  </si>
  <si>
    <t>Rangos</t>
  </si>
  <si>
    <t>¿Cuenta con Codigo de Ética y/o Conducta?</t>
  </si>
  <si>
    <t>¿Revisa su Código de Ética y/o Conducta?</t>
  </si>
  <si>
    <t>¿Los Controles Internos establecidos se apegan al Codigo de Ética y/o Conducta?</t>
  </si>
  <si>
    <t>¿Documenta la   frecuencia y quienes participan en la revision ?</t>
  </si>
  <si>
    <t>¿Difunde las mejoras y medidas  que se realizan?</t>
  </si>
  <si>
    <t>¿Cual es la forma de  administrar y minimizar los Riesgos  ya evaluados?</t>
  </si>
  <si>
    <t>COMENTARIOS / OBSERVACIONES</t>
  </si>
  <si>
    <t xml:space="preserve">¿Se tienen establecidos instrumentos y mecanismos para medir  los avances  del cumplimiento de los objetivos y metas por unidad administrativa? </t>
  </si>
  <si>
    <t xml:space="preserve">¿Se validan los mecanismos  de control utilizados para las distintas operaciones referente a registros, autorizaciones, revisiones, resguardos conciliaciones ? </t>
  </si>
  <si>
    <t>¿Las operaciones estan soportadas con la documentación pertinente y suficiente; las omisiones, errores o desviaciones no soportadas con documentación comprobatoria se aclaran y se corrigen oportunamente?</t>
  </si>
  <si>
    <t>¿Se establecen mecanismos para la salvaguardar los bienes, como: efectivo, títulos, inventarios, mobiliario u otros?</t>
  </si>
  <si>
    <t>¿Los inventarios o revisiones físicas, son comparados contra registros contables y coinciden?</t>
  </si>
  <si>
    <t>¿Realiza con periodicidad los inventarios y/o revisiones físicas?¿Con qué periodicidad?</t>
  </si>
  <si>
    <t>¿Se cuenta con programas de seguridad adquisición, desarrollo y mantenimiento de las TIC'S?</t>
  </si>
  <si>
    <t>¿Se tiene un procedimiento de respaldo y recuperación de información, datos, imágenes, servidores etc.?</t>
  </si>
  <si>
    <t>¿Se desarrollan nuevos sistemas informáticos y se realizan modificaciones a los existentes, procurando que sean, compatibles, escalables e interoperables?</t>
  </si>
  <si>
    <t>¿Se tiene seguridad a los accesos al personal autorizado, que comprenda registros de altas, actualización y bajas de usuarios?</t>
  </si>
  <si>
    <t>¿El sistema de información proporciona información contable y programático-presupuestal, oportuna, suficiente y confiable?</t>
  </si>
  <si>
    <t>¿Existe y operan mecanismos para el registro de acuerdos y compromisos de las reuniones del órgano de gobierno y/o comités de alta dirección, así como, de seguimiento para que se cumplan en tiempo y forma?</t>
  </si>
  <si>
    <t>¿Se cuenta con mecanismos que validen que la información generada y registrada es oportuna, confiable, suficiente y pertinente?</t>
  </si>
  <si>
    <t>¿Se identifica la prioridad de  las áreas de mejora y la causa raíz de un proceso para evitar su recurrencia?</t>
  </si>
  <si>
    <t xml:space="preserve">¿El sistema de Control Interno Institucional, se evalúa y se verifica por los servidores públicos responsables, por cada nivel y por los órganos fiscalizadores? ¿Con qué frecuencia? </t>
  </si>
  <si>
    <t>¿Se tiene establecido un mecanismo de identificación en la atención de la causa raíz del proceso, que evigte su recurrencia e integrandolo a su PTCI?</t>
  </si>
  <si>
    <t>1.-</t>
  </si>
  <si>
    <t>2.-</t>
  </si>
  <si>
    <t>La encuesta está conformada por 6 segmentos, correspondientes a:</t>
  </si>
  <si>
    <t>b) "Ambiente de Control, Evaluación de Riesgos, Actividades de Control, Información y Comunicación y, Supervisión", elementos del Control Interno.</t>
  </si>
  <si>
    <t>3.-</t>
  </si>
  <si>
    <t>Para contestar la siguiente encuenta se recomienda leer de manera detallada éste instructivo.</t>
  </si>
  <si>
    <t>Párametros de valoración</t>
  </si>
  <si>
    <t>¿Cuenta con un Órgano de Control Interno  en la Entidad o Dependencia?</t>
  </si>
  <si>
    <t>Conoce y documenta el analisis de seguridad razonable respecto a:</t>
  </si>
  <si>
    <t>¿Los procesos de control interno estan fortalecidos para prevenir o corregir desviaciones u omisiones que afecten su debido cumplimiento?</t>
  </si>
  <si>
    <t>Se determinó una escala de valoración de 1 a 100 puntos.</t>
  </si>
  <si>
    <t xml:space="preserve">Se diseñó el cuestionario con un total de 70 preguntas distribuidas en los 5 elementos de control interno.  </t>
  </si>
  <si>
    <t>Se asignó un puntaje a cada pregunta en función del valor y del número de preguntas por componente, como se muestra en la siguiente tabla:</t>
  </si>
  <si>
    <t>Elemento</t>
  </si>
  <si>
    <t># de Preguntas</t>
  </si>
  <si>
    <t>Valor por preguntas (puntos)</t>
  </si>
  <si>
    <t>1. Ambiente de Control</t>
  </si>
  <si>
    <t>2. Evaluación de Riesgos</t>
  </si>
  <si>
    <t>3. Actividades de Control</t>
  </si>
  <si>
    <t>4. Información y Comunicación</t>
  </si>
  <si>
    <t>5. Supervisión</t>
  </si>
  <si>
    <t>Valor por Elemento (%)</t>
  </si>
  <si>
    <t>Total</t>
  </si>
  <si>
    <t>Nota:</t>
  </si>
  <si>
    <t xml:space="preserve">El segmento de "Generales" no es considerado para la valoración de la presente encuesta. </t>
  </si>
  <si>
    <t>4.-</t>
  </si>
  <si>
    <t>5.-</t>
  </si>
  <si>
    <t xml:space="preserve">Para tal efecto, se determinaron los criterios de valoración cualitativos y los parámetros cuantitativos siguientes: </t>
  </si>
  <si>
    <t>Evaluación</t>
  </si>
  <si>
    <t>Condición</t>
  </si>
  <si>
    <t>Porcentaje de Valoración</t>
  </si>
  <si>
    <t>La evidencia no corresponde a la solicitud o no existe el elemento</t>
  </si>
  <si>
    <t>6.-</t>
  </si>
  <si>
    <t>7.-</t>
  </si>
  <si>
    <t>Para el análisis de las evidencias se requiere verificar que cumplan con las características de suficiencia, competencia, pertinencia y relevancia.</t>
  </si>
  <si>
    <t>Para determinar el estatus de implantación de los elementos del sistema de control interno, se establecieron los siguientes rangos de valoración, total y por elemento, en función de los resultados de la valoración de las respuestas de la encuesta y de sus evidencias.</t>
  </si>
  <si>
    <t>Estatus de implementación del sistema de Control Interno</t>
  </si>
  <si>
    <t>Por elemento</t>
  </si>
  <si>
    <t>de 0 a 39</t>
  </si>
  <si>
    <t>de 40 a 69</t>
  </si>
  <si>
    <t>0 a 8</t>
  </si>
  <si>
    <t>9 a 14</t>
  </si>
  <si>
    <t>15 a 20</t>
  </si>
  <si>
    <t>BAJO</t>
  </si>
  <si>
    <t>MEDIO</t>
  </si>
  <si>
    <t>ALTO</t>
  </si>
  <si>
    <t>Se requieren mejoras sustanciales para establecer o fortalecer la implantación del Sistema de Control Interno Institucional</t>
  </si>
  <si>
    <t>Se requiere atender las áreas de oportunidad que fortalezcan el Sistema de Control Interno Institucional</t>
  </si>
  <si>
    <t>El Sistema de Control Interno Institucional es acorde con las características del municipio o de la institución y a su marco jurídico aplicable. Es importante fortalecer su autoevaluación y mejora continua.</t>
  </si>
  <si>
    <t>9.-</t>
  </si>
  <si>
    <t>La columna de "Valor por pregunta", cuenta con una fórmula para que de manera automática al capturar el "Porcentaje de Valoración" dentro de las columnas "SI, EN PROCESO, NO"  indique el valor que le corresponda según la respuesta.</t>
  </si>
  <si>
    <t>10.-</t>
  </si>
  <si>
    <t>El siguiente recuadro suma de manera automática el total de cada uno de los elementos, permitiéndole valuar de manera inmediata el resultado.</t>
  </si>
  <si>
    <t>VALOR  POR PREGUNTA</t>
  </si>
  <si>
    <t>GRAN TOTAL</t>
  </si>
  <si>
    <t>Total por Elemento</t>
  </si>
  <si>
    <t>Segmento: GENERALES</t>
  </si>
  <si>
    <t>Segmento: AMBIENTE DE CONTROL</t>
  </si>
  <si>
    <t>ENCUESTA DE CONTROL INTERNO</t>
  </si>
  <si>
    <t>INSTRUCTIVO DE LLENADO</t>
  </si>
  <si>
    <t>Se asignó un valor de 20 puntos a cada uno de los 5 elementos de control interno, para un total de 100 puntos.</t>
  </si>
  <si>
    <t>Para obtener el puntaje de valoración de cada pregunta, se deberán analizar las respuestas de las encuestas y  valorar  la documentación e información que se proporcione como evidencia y asignando el puntaje que corresponda a cada una.</t>
  </si>
  <si>
    <t>de 70 a 100</t>
  </si>
  <si>
    <t>Información y Comunicación</t>
  </si>
  <si>
    <t>a) "Generales" se refiere al  conocimiento de las "Normas Generales de Control  Interno para la Administración Pública Estatal"</t>
  </si>
  <si>
    <t>16.01.2017 LAE Rodolfo Esquivel -Dir.Gral. Admivo</t>
  </si>
  <si>
    <t>Falta difusión en las áreas</t>
  </si>
  <si>
    <t>Falta difusión</t>
  </si>
  <si>
    <t>Según se requiera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</si>
</sst>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6"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b/>
      <sz val="12"/>
      <color theme="1"/>
      <name val="Calibri"/>
      <family val="2"/>
      <scheme val="minor"/>
    </font>
    <font>
      <b/>
      <sz val="14"/>
      <color theme="1"/>
      <name val="Arial"/>
      <family val="2"/>
    </font>
    <font>
      <sz val="11"/>
      <color theme="1"/>
      <name val="Arial"/>
      <family val="2"/>
    </font>
    <font>
      <b/>
      <sz val="11"/>
      <color theme="0"/>
      <name val="Arial"/>
      <family val="2"/>
    </font>
    <font>
      <b/>
      <sz val="12"/>
      <color theme="0"/>
      <name val="Arial"/>
      <family val="2"/>
    </font>
    <font>
      <sz val="12"/>
      <color theme="1"/>
      <name val="Arial"/>
      <family val="2"/>
    </font>
    <font>
      <b/>
      <sz val="12"/>
      <name val="Arial"/>
      <family val="2"/>
    </font>
    <font>
      <sz val="12"/>
      <name val="Arial"/>
      <family val="2"/>
    </font>
    <font>
      <i/>
      <sz val="12"/>
      <color theme="1"/>
      <name val="Arial"/>
      <family val="2"/>
    </font>
  </fonts>
  <fills count="6">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3"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84">
    <xf numFmtId="0" fontId="0" fillId="0" borderId="0" xfId="0"/>
    <xf numFmtId="0" fontId="0" fillId="0" borderId="0" xfId="0"/>
    <xf numFmtId="0" fontId="2" fillId="0" borderId="0" xfId="0" applyFont="1"/>
    <xf numFmtId="0" fontId="0" fillId="0" borderId="0" xfId="0" applyBorder="1"/>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wrapText="1"/>
    </xf>
    <xf numFmtId="0" fontId="0" fillId="0" borderId="0" xfId="0" applyFill="1" applyBorder="1"/>
    <xf numFmtId="0" fontId="3" fillId="0" borderId="0" xfId="0" applyFont="1" applyBorder="1" applyAlignment="1">
      <alignment horizontal="justify" vertical="top" wrapText="1"/>
    </xf>
    <xf numFmtId="0" fontId="4" fillId="0" borderId="0" xfId="0" applyFont="1" applyBorder="1" applyAlignment="1">
      <alignment horizontal="justify" vertical="center" wrapText="1"/>
    </xf>
    <xf numFmtId="0" fontId="1" fillId="0" borderId="0" xfId="0" applyFont="1" applyFill="1" applyBorder="1"/>
    <xf numFmtId="0" fontId="0" fillId="0" borderId="0" xfId="0" applyAlignment="1">
      <alignment vertical="center"/>
    </xf>
    <xf numFmtId="0" fontId="3" fillId="0" borderId="0" xfId="0" applyFont="1" applyBorder="1" applyAlignment="1">
      <alignment horizontal="left" vertical="center" wrapText="1"/>
    </xf>
    <xf numFmtId="0" fontId="6"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9" fillId="0" borderId="0" xfId="0" applyFont="1"/>
    <xf numFmtId="0" fontId="8" fillId="0" borderId="0" xfId="0" applyFont="1"/>
    <xf numFmtId="0" fontId="5" fillId="0" borderId="0" xfId="0" applyFont="1" applyAlignment="1">
      <alignment horizontal="center" vertical="center"/>
    </xf>
    <xf numFmtId="0" fontId="5" fillId="0" borderId="0" xfId="0" applyFont="1"/>
    <xf numFmtId="0" fontId="5" fillId="0" borderId="1" xfId="0" applyFont="1" applyBorder="1" applyAlignment="1">
      <alignment horizontal="left" vertical="center"/>
    </xf>
    <xf numFmtId="0" fontId="9"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5" fillId="0" borderId="6" xfId="0" applyFont="1" applyBorder="1" applyAlignment="1">
      <alignment horizontal="center"/>
    </xf>
    <xf numFmtId="0" fontId="5" fillId="0" borderId="6" xfId="0" applyFont="1" applyBorder="1" applyAlignment="1">
      <alignment horizontal="center" vertical="center" wrapText="1"/>
    </xf>
    <xf numFmtId="0" fontId="9" fillId="0" borderId="0" xfId="0" applyFont="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9" fillId="0" borderId="0" xfId="0" applyFont="1" applyAlignment="1">
      <alignment vertical="center"/>
    </xf>
    <xf numFmtId="165" fontId="9" fillId="0" borderId="0" xfId="0" applyNumberFormat="1" applyFont="1"/>
    <xf numFmtId="1" fontId="9" fillId="0" borderId="0" xfId="0" applyNumberFormat="1" applyFont="1"/>
    <xf numFmtId="1" fontId="5" fillId="0" borderId="0" xfId="0" applyNumberFormat="1" applyFont="1"/>
    <xf numFmtId="0" fontId="4" fillId="0" borderId="0" xfId="0" applyFont="1" applyBorder="1" applyAlignment="1">
      <alignment horizontal="right" vertical="top" wrapText="1"/>
    </xf>
    <xf numFmtId="0" fontId="6"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Alignment="1">
      <alignment horizontal="left" vertical="center"/>
    </xf>
    <xf numFmtId="0" fontId="5" fillId="0" borderId="1" xfId="0" applyFont="1" applyBorder="1" applyAlignment="1">
      <alignment horizontal="right" vertical="center" wrapText="1"/>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12" fillId="0" borderId="0" xfId="0" applyFont="1"/>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xf>
    <xf numFmtId="0" fontId="12" fillId="0" borderId="0" xfId="0" applyFont="1" applyBorder="1" applyAlignment="1">
      <alignment horizontal="center" vertical="center" wrapText="1"/>
    </xf>
    <xf numFmtId="0" fontId="6" fillId="0" borderId="0" xfId="0" applyFont="1" applyBorder="1" applyAlignment="1">
      <alignment horizontal="right" vertical="center" wrapText="1"/>
    </xf>
    <xf numFmtId="0" fontId="12" fillId="0" borderId="0" xfId="0" applyFont="1" applyBorder="1" applyAlignment="1">
      <alignment horizontal="justify" vertical="top" wrapText="1"/>
    </xf>
    <xf numFmtId="0" fontId="6" fillId="0" borderId="0" xfId="0" applyFont="1" applyFill="1" applyBorder="1"/>
    <xf numFmtId="0" fontId="12" fillId="0" borderId="0" xfId="0" applyFont="1" applyBorder="1"/>
    <xf numFmtId="0" fontId="6" fillId="0" borderId="0" xfId="0" applyFont="1" applyBorder="1" applyAlignment="1">
      <alignment horizontal="right" vertical="top" wrapText="1"/>
    </xf>
    <xf numFmtId="0" fontId="12" fillId="0" borderId="1" xfId="0" applyFont="1" applyBorder="1" applyAlignment="1">
      <alignment horizontal="left" vertical="center" wrapText="1"/>
    </xf>
    <xf numFmtId="0" fontId="15" fillId="0" borderId="1" xfId="0" applyFont="1" applyBorder="1" applyAlignment="1">
      <alignment horizontal="right" vertical="center" wrapText="1"/>
    </xf>
    <xf numFmtId="0" fontId="15" fillId="0" borderId="1" xfId="0" applyFont="1" applyBorder="1" applyAlignment="1">
      <alignment horizontal="left" vertical="center" wrapText="1"/>
    </xf>
    <xf numFmtId="0" fontId="12" fillId="0" borderId="4"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2" xfId="0" applyFont="1" applyBorder="1" applyAlignment="1">
      <alignment horizontal="justify"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8" xfId="0" applyFont="1" applyFill="1" applyBorder="1"/>
    <xf numFmtId="0" fontId="9" fillId="0" borderId="0" xfId="0" applyFont="1" applyFill="1"/>
    <xf numFmtId="0" fontId="12" fillId="0" borderId="1" xfId="0" applyFont="1" applyBorder="1" applyAlignment="1" applyProtection="1">
      <alignment horizontal="center" vertical="center"/>
      <protection hidden="1"/>
    </xf>
    <xf numFmtId="0" fontId="6" fillId="2" borderId="6" xfId="0" applyFont="1" applyFill="1" applyBorder="1" applyAlignment="1" applyProtection="1">
      <alignment horizontal="center" vertical="center" wrapText="1"/>
      <protection hidden="1"/>
    </xf>
    <xf numFmtId="0" fontId="13"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2" fontId="13" fillId="0" borderId="1" xfId="0" applyNumberFormat="1" applyFont="1" applyFill="1" applyBorder="1" applyAlignment="1" applyProtection="1">
      <alignment horizontal="center" vertical="center" wrapText="1"/>
      <protection locked="0"/>
    </xf>
    <xf numFmtId="2" fontId="12" fillId="0" borderId="1" xfId="0" applyNumberFormat="1"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0" fillId="3" borderId="5"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4</xdr:col>
      <xdr:colOff>2874819</xdr:colOff>
      <xdr:row>0</xdr:row>
      <xdr:rowOff>0</xdr:rowOff>
    </xdr:from>
    <xdr:to>
      <xdr:col>4</xdr:col>
      <xdr:colOff>3736398</xdr:colOff>
      <xdr:row>3</xdr:row>
      <xdr:rowOff>186170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8864" y="0"/>
          <a:ext cx="861579" cy="8615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1488281</xdr:colOff>
      <xdr:row>0</xdr:row>
      <xdr:rowOff>1</xdr:rowOff>
    </xdr:from>
    <xdr:to>
      <xdr:col>4</xdr:col>
      <xdr:colOff>2321719</xdr:colOff>
      <xdr:row>3</xdr:row>
      <xdr:rowOff>166689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77312" y="1"/>
          <a:ext cx="833438" cy="833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285750</xdr:colOff>
      <xdr:row>0</xdr:row>
      <xdr:rowOff>1</xdr:rowOff>
    </xdr:from>
    <xdr:to>
      <xdr:col>8</xdr:col>
      <xdr:colOff>1154906</xdr:colOff>
      <xdr:row>3</xdr:row>
      <xdr:rowOff>190501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04031" y="1"/>
          <a:ext cx="869156" cy="8691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0</xdr:row>
      <xdr:rowOff>0</xdr:rowOff>
    </xdr:from>
    <xdr:to>
      <xdr:col>8</xdr:col>
      <xdr:colOff>1736990</xdr:colOff>
      <xdr:row>4</xdr:row>
      <xdr:rowOff>149490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95250" y="0"/>
          <a:ext cx="1070240" cy="1070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190500</xdr:colOff>
      <xdr:row>0</xdr:row>
      <xdr:rowOff>0</xdr:rowOff>
    </xdr:from>
    <xdr:to>
      <xdr:col>8</xdr:col>
      <xdr:colOff>1059656</xdr:colOff>
      <xdr:row>3</xdr:row>
      <xdr:rowOff>154781</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63325" y="0"/>
          <a:ext cx="869156" cy="8691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669131</xdr:colOff>
      <xdr:row>0</xdr:row>
      <xdr:rowOff>0</xdr:rowOff>
    </xdr:from>
    <xdr:to>
      <xdr:col>8</xdr:col>
      <xdr:colOff>1469231</xdr:colOff>
      <xdr:row>3</xdr:row>
      <xdr:rowOff>161925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22981" y="0"/>
          <a:ext cx="800100" cy="800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1066800</xdr:colOff>
      <xdr:row>0</xdr:row>
      <xdr:rowOff>0</xdr:rowOff>
    </xdr:from>
    <xdr:to>
      <xdr:col>8</xdr:col>
      <xdr:colOff>2050256</xdr:colOff>
      <xdr:row>5</xdr:row>
      <xdr:rowOff>126206</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20675" y="0"/>
          <a:ext cx="983456" cy="9834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J61"/>
  <sheetViews>
    <sheetView tabSelected="1" zoomScale="84" zoomScaleNormal="84" workbookViewId="0">
      <selection activeCell="C17" sqref="C17"/>
    </sheetView>
  </sheetViews>
  <sheetFormatPr baseColWidth="10" defaultRowHeight="15" x14ac:dyDescent="0.2"/>
  <cols>
    <col min="1" max="1" width="5.5703125" style="17" customWidth="1"/>
    <col min="2" max="2" width="30.5703125" style="15" customWidth="1"/>
    <col min="3" max="3" width="40" style="15" customWidth="1"/>
    <col min="4" max="4" width="14.5703125" style="15" customWidth="1"/>
    <col min="5" max="5" width="56.140625" style="15" customWidth="1"/>
    <col min="6" max="16384" width="11.42578125" style="15"/>
  </cols>
  <sheetData>
    <row r="1" spans="1:5" ht="18" x14ac:dyDescent="0.25">
      <c r="A1" s="34"/>
      <c r="C1" s="16"/>
      <c r="D1" s="16"/>
    </row>
    <row r="2" spans="1:5" ht="18" x14ac:dyDescent="0.25">
      <c r="A2" s="34" t="s">
        <v>0</v>
      </c>
      <c r="C2" s="16"/>
      <c r="D2" s="16"/>
    </row>
    <row r="3" spans="1:5" ht="18" x14ac:dyDescent="0.25">
      <c r="A3" s="34" t="s">
        <v>219</v>
      </c>
      <c r="C3" s="16"/>
      <c r="D3" s="16"/>
    </row>
    <row r="4" spans="1:5" ht="18" x14ac:dyDescent="0.25">
      <c r="A4" s="34"/>
      <c r="C4" s="16"/>
      <c r="D4" s="16"/>
    </row>
    <row r="5" spans="1:5" x14ac:dyDescent="0.2">
      <c r="A5" s="17" t="s">
        <v>160</v>
      </c>
      <c r="B5" s="71" t="s">
        <v>165</v>
      </c>
      <c r="C5" s="71"/>
      <c r="D5" s="71"/>
      <c r="E5" s="71"/>
    </row>
    <row r="6" spans="1:5" x14ac:dyDescent="0.2">
      <c r="A6" s="17" t="s">
        <v>161</v>
      </c>
      <c r="B6" s="71" t="s">
        <v>162</v>
      </c>
      <c r="C6" s="71"/>
      <c r="D6" s="71"/>
      <c r="E6" s="71"/>
    </row>
    <row r="7" spans="1:5" x14ac:dyDescent="0.2">
      <c r="B7" s="57" t="s">
        <v>224</v>
      </c>
    </row>
    <row r="8" spans="1:5" x14ac:dyDescent="0.2">
      <c r="B8" s="15" t="s">
        <v>163</v>
      </c>
    </row>
    <row r="9" spans="1:5" x14ac:dyDescent="0.25">
      <c r="A9" s="17" t="s">
        <v>164</v>
      </c>
      <c r="B9" s="18" t="s">
        <v>166</v>
      </c>
    </row>
    <row r="10" spans="1:5" ht="23.25" customHeight="1" x14ac:dyDescent="0.2">
      <c r="A10" s="17">
        <v>3.1</v>
      </c>
      <c r="B10" s="71" t="s">
        <v>171</v>
      </c>
      <c r="C10" s="71"/>
      <c r="D10" s="71"/>
      <c r="E10" s="71"/>
    </row>
    <row r="11" spans="1:5" x14ac:dyDescent="0.2">
      <c r="A11" s="17">
        <v>3.2</v>
      </c>
      <c r="B11" s="71" t="s">
        <v>170</v>
      </c>
      <c r="C11" s="71"/>
      <c r="D11" s="71"/>
      <c r="E11" s="71"/>
    </row>
    <row r="12" spans="1:5" x14ac:dyDescent="0.2">
      <c r="A12" s="17">
        <v>3.3</v>
      </c>
      <c r="B12" s="71" t="s">
        <v>220</v>
      </c>
      <c r="C12" s="71"/>
      <c r="D12" s="71"/>
      <c r="E12" s="71"/>
    </row>
    <row r="13" spans="1:5" x14ac:dyDescent="0.2">
      <c r="A13" s="17">
        <v>3.4</v>
      </c>
      <c r="B13" s="71" t="s">
        <v>172</v>
      </c>
      <c r="C13" s="71"/>
      <c r="D13" s="71"/>
      <c r="E13" s="71"/>
    </row>
    <row r="15" spans="1:5" ht="30" x14ac:dyDescent="0.2">
      <c r="B15" s="70" t="s">
        <v>173</v>
      </c>
      <c r="C15" s="70" t="s">
        <v>174</v>
      </c>
      <c r="D15" s="70" t="s">
        <v>181</v>
      </c>
      <c r="E15" s="70" t="s">
        <v>175</v>
      </c>
    </row>
    <row r="16" spans="1:5" ht="20.25" customHeight="1" x14ac:dyDescent="0.2">
      <c r="B16" s="19" t="s">
        <v>176</v>
      </c>
      <c r="C16" s="20">
        <v>23</v>
      </c>
      <c r="D16" s="20">
        <v>20</v>
      </c>
      <c r="E16" s="21">
        <f>+D16/C16</f>
        <v>0.86956521739130432</v>
      </c>
    </row>
    <row r="17" spans="1:5" ht="20.25" customHeight="1" x14ac:dyDescent="0.2">
      <c r="B17" s="19" t="s">
        <v>177</v>
      </c>
      <c r="C17" s="20">
        <v>6</v>
      </c>
      <c r="D17" s="20">
        <v>20</v>
      </c>
      <c r="E17" s="21">
        <f>+D17/C17</f>
        <v>3.3333333333333335</v>
      </c>
    </row>
    <row r="18" spans="1:5" ht="20.25" customHeight="1" x14ac:dyDescent="0.2">
      <c r="B18" s="19" t="s">
        <v>178</v>
      </c>
      <c r="C18" s="20">
        <v>25</v>
      </c>
      <c r="D18" s="20">
        <v>20</v>
      </c>
      <c r="E18" s="21">
        <f t="shared" ref="E18:E20" si="0">+D18/C18</f>
        <v>0.8</v>
      </c>
    </row>
    <row r="19" spans="1:5" ht="20.25" customHeight="1" x14ac:dyDescent="0.2">
      <c r="B19" s="19" t="s">
        <v>179</v>
      </c>
      <c r="C19" s="20">
        <v>7</v>
      </c>
      <c r="D19" s="20">
        <v>20</v>
      </c>
      <c r="E19" s="21">
        <f t="shared" si="0"/>
        <v>2.8571428571428572</v>
      </c>
    </row>
    <row r="20" spans="1:5" ht="20.25" customHeight="1" x14ac:dyDescent="0.2">
      <c r="B20" s="19" t="s">
        <v>180</v>
      </c>
      <c r="C20" s="20">
        <v>9</v>
      </c>
      <c r="D20" s="20">
        <v>20</v>
      </c>
      <c r="E20" s="21">
        <f t="shared" si="0"/>
        <v>2.2222222222222223</v>
      </c>
    </row>
    <row r="21" spans="1:5" ht="15.75" thickBot="1" x14ac:dyDescent="0.3">
      <c r="B21" s="22" t="s">
        <v>182</v>
      </c>
      <c r="C21" s="23">
        <f>SUM(C16:C20)</f>
        <v>70</v>
      </c>
      <c r="D21" s="23">
        <f>SUM(D16:D20)</f>
        <v>100</v>
      </c>
      <c r="E21" s="24"/>
    </row>
    <row r="22" spans="1:5" ht="15.75" thickTop="1" x14ac:dyDescent="0.2"/>
    <row r="23" spans="1:5" x14ac:dyDescent="0.2">
      <c r="A23" s="17" t="s">
        <v>183</v>
      </c>
      <c r="B23" s="15" t="s">
        <v>184</v>
      </c>
    </row>
    <row r="25" spans="1:5" ht="33.75" customHeight="1" x14ac:dyDescent="0.2">
      <c r="A25" s="17" t="s">
        <v>185</v>
      </c>
      <c r="B25" s="71" t="s">
        <v>221</v>
      </c>
      <c r="C25" s="71"/>
      <c r="D25" s="71"/>
      <c r="E25" s="71"/>
    </row>
    <row r="26" spans="1:5" ht="33.75" customHeight="1" x14ac:dyDescent="0.2">
      <c r="A26" s="17" t="s">
        <v>186</v>
      </c>
      <c r="B26" s="71" t="s">
        <v>194</v>
      </c>
      <c r="C26" s="71"/>
      <c r="D26" s="71"/>
      <c r="E26" s="71"/>
    </row>
    <row r="27" spans="1:5" ht="24.75" customHeight="1" x14ac:dyDescent="0.2">
      <c r="A27" s="17" t="s">
        <v>192</v>
      </c>
      <c r="B27" s="71" t="s">
        <v>187</v>
      </c>
      <c r="C27" s="71"/>
      <c r="D27" s="71"/>
      <c r="E27" s="71"/>
    </row>
    <row r="29" spans="1:5" ht="45" x14ac:dyDescent="0.2">
      <c r="B29" s="70" t="s">
        <v>188</v>
      </c>
      <c r="C29" s="70" t="s">
        <v>189</v>
      </c>
      <c r="D29" s="70" t="s">
        <v>190</v>
      </c>
    </row>
    <row r="30" spans="1:5" ht="25.5" customHeight="1" x14ac:dyDescent="0.2">
      <c r="B30" s="25" t="s">
        <v>56</v>
      </c>
      <c r="C30" s="20" t="s">
        <v>134</v>
      </c>
      <c r="D30" s="26">
        <v>1</v>
      </c>
    </row>
    <row r="31" spans="1:5" ht="25.5" customHeight="1" x14ac:dyDescent="0.2">
      <c r="B31" s="25" t="s">
        <v>133</v>
      </c>
      <c r="C31" s="20" t="s">
        <v>135</v>
      </c>
      <c r="D31" s="26">
        <v>0.5</v>
      </c>
    </row>
    <row r="32" spans="1:5" ht="32.25" customHeight="1" x14ac:dyDescent="0.2">
      <c r="B32" s="25" t="s">
        <v>57</v>
      </c>
      <c r="C32" s="20" t="s">
        <v>191</v>
      </c>
      <c r="D32" s="26">
        <v>0</v>
      </c>
    </row>
    <row r="34" spans="1:10" ht="36.75" customHeight="1" x14ac:dyDescent="0.2">
      <c r="A34" s="17" t="s">
        <v>193</v>
      </c>
      <c r="B34" s="71" t="s">
        <v>195</v>
      </c>
      <c r="C34" s="71"/>
      <c r="D34" s="71"/>
      <c r="E34" s="71"/>
    </row>
    <row r="36" spans="1:10" ht="23.25" customHeight="1" x14ac:dyDescent="0.2">
      <c r="B36" s="72" t="s">
        <v>136</v>
      </c>
      <c r="C36" s="73"/>
      <c r="D36" s="74" t="s">
        <v>196</v>
      </c>
      <c r="E36" s="74"/>
    </row>
    <row r="37" spans="1:10" x14ac:dyDescent="0.2">
      <c r="B37" s="70" t="s">
        <v>182</v>
      </c>
      <c r="C37" s="70" t="s">
        <v>197</v>
      </c>
      <c r="D37" s="74"/>
      <c r="E37" s="74"/>
    </row>
    <row r="38" spans="1:10" ht="42.75" x14ac:dyDescent="0.2">
      <c r="B38" s="20" t="s">
        <v>198</v>
      </c>
      <c r="C38" s="20" t="s">
        <v>200</v>
      </c>
      <c r="D38" s="25" t="s">
        <v>203</v>
      </c>
      <c r="E38" s="20" t="s">
        <v>206</v>
      </c>
    </row>
    <row r="39" spans="1:10" ht="28.5" x14ac:dyDescent="0.2">
      <c r="B39" s="20" t="s">
        <v>199</v>
      </c>
      <c r="C39" s="20" t="s">
        <v>201</v>
      </c>
      <c r="D39" s="25" t="s">
        <v>204</v>
      </c>
      <c r="E39" s="20" t="s">
        <v>207</v>
      </c>
    </row>
    <row r="40" spans="1:10" ht="57" x14ac:dyDescent="0.2">
      <c r="B40" s="20" t="s">
        <v>222</v>
      </c>
      <c r="C40" s="20" t="s">
        <v>202</v>
      </c>
      <c r="D40" s="25" t="s">
        <v>205</v>
      </c>
      <c r="E40" s="20" t="s">
        <v>208</v>
      </c>
    </row>
    <row r="42" spans="1:10" ht="35.25" customHeight="1" x14ac:dyDescent="0.2">
      <c r="A42" s="17" t="s">
        <v>209</v>
      </c>
      <c r="B42" s="71" t="s">
        <v>210</v>
      </c>
      <c r="C42" s="71"/>
      <c r="D42" s="71"/>
      <c r="E42" s="71"/>
    </row>
    <row r="43" spans="1:10" x14ac:dyDescent="0.2">
      <c r="A43" s="17" t="s">
        <v>211</v>
      </c>
      <c r="B43" s="15" t="s">
        <v>212</v>
      </c>
      <c r="C43" s="27"/>
    </row>
    <row r="44" spans="1:10" x14ac:dyDescent="0.2">
      <c r="C44" s="27"/>
    </row>
    <row r="45" spans="1:10" ht="30.75" customHeight="1" x14ac:dyDescent="0.2">
      <c r="B45" s="70" t="s">
        <v>173</v>
      </c>
      <c r="C45" s="70" t="s">
        <v>215</v>
      </c>
    </row>
    <row r="46" spans="1:10" ht="24.75" customHeight="1" x14ac:dyDescent="0.2">
      <c r="B46" s="20" t="s">
        <v>6</v>
      </c>
      <c r="C46" s="36">
        <f>+'1 AMB DE CONTROL'!G30</f>
        <v>16.529999999999994</v>
      </c>
      <c r="I46" s="28"/>
      <c r="J46" s="29"/>
    </row>
    <row r="47" spans="1:10" ht="24.75" customHeight="1" x14ac:dyDescent="0.2">
      <c r="B47" s="20" t="s">
        <v>9</v>
      </c>
      <c r="C47" s="36">
        <f>+'2.- EVAL DE RIESGOS'!G14</f>
        <v>13.331999999999999</v>
      </c>
      <c r="I47" s="28"/>
      <c r="J47" s="29"/>
    </row>
    <row r="48" spans="1:10" ht="24.75" customHeight="1" x14ac:dyDescent="0.2">
      <c r="B48" s="20" t="s">
        <v>10</v>
      </c>
      <c r="C48" s="36">
        <f>+'3.-ACT DE CONTROL'!G32</f>
        <v>18.000000000000007</v>
      </c>
      <c r="I48" s="28"/>
      <c r="J48" s="29"/>
    </row>
    <row r="49" spans="2:10" ht="24.75" customHeight="1" x14ac:dyDescent="0.2">
      <c r="B49" s="20" t="s">
        <v>223</v>
      </c>
      <c r="C49" s="36">
        <f>+'4.-INF Y COMUNICA'!G14</f>
        <v>12.8565</v>
      </c>
      <c r="I49" s="28"/>
      <c r="J49" s="29"/>
    </row>
    <row r="50" spans="2:10" ht="24.75" customHeight="1" x14ac:dyDescent="0.2">
      <c r="B50" s="20" t="s">
        <v>16</v>
      </c>
      <c r="C50" s="36">
        <f>+'5.- SUPERVISION'!G18</f>
        <v>8.8879999999999999</v>
      </c>
      <c r="I50" s="28"/>
      <c r="J50" s="29"/>
    </row>
    <row r="51" spans="2:10" ht="24.75" customHeight="1" x14ac:dyDescent="0.25">
      <c r="B51" s="35" t="s">
        <v>214</v>
      </c>
      <c r="C51" s="37">
        <f>SUM(C46:C50)</f>
        <v>69.606500000000011</v>
      </c>
      <c r="G51" s="18"/>
      <c r="H51" s="18"/>
      <c r="I51" s="18"/>
      <c r="J51" s="30"/>
    </row>
    <row r="52" spans="2:10" x14ac:dyDescent="0.2">
      <c r="C52" s="27"/>
    </row>
    <row r="53" spans="2:10" x14ac:dyDescent="0.2">
      <c r="C53" s="27"/>
    </row>
    <row r="54" spans="2:10" x14ac:dyDescent="0.2">
      <c r="C54" s="27"/>
    </row>
    <row r="55" spans="2:10" x14ac:dyDescent="0.2">
      <c r="C55" s="27"/>
    </row>
    <row r="56" spans="2:10" x14ac:dyDescent="0.2">
      <c r="C56" s="27"/>
    </row>
    <row r="57" spans="2:10" x14ac:dyDescent="0.2">
      <c r="C57" s="27"/>
    </row>
    <row r="58" spans="2:10" x14ac:dyDescent="0.2">
      <c r="C58" s="27"/>
    </row>
    <row r="59" spans="2:10" x14ac:dyDescent="0.2">
      <c r="C59" s="27"/>
    </row>
    <row r="60" spans="2:10" x14ac:dyDescent="0.2">
      <c r="C60" s="27"/>
    </row>
    <row r="61" spans="2:10" x14ac:dyDescent="0.2">
      <c r="C61" s="27"/>
    </row>
  </sheetData>
  <sheetProtection algorithmName="SHA-512" hashValue="yDlo4FV8W70GidAsV9oNqY02Hg4D5MYGAHsdr5fEl4I9NE+J5SyxR3BGfOTy0KkvQ1JQjjyGxQRCeICM23uvXg==" saltValue="EFivjIMLDteVcnEexIwTVA==" spinCount="100000" sheet="1" objects="1" scenarios="1"/>
  <customSheetViews>
    <customSheetView guid="{6342DEBD-8362-445E-BD79-C3231DB4E93D}" scale="70">
      <selection activeCell="C9" sqref="C9"/>
      <pageMargins left="0.7" right="0.7" top="0.75" bottom="0.75" header="0.3" footer="0.3"/>
    </customSheetView>
    <customSheetView guid="{826D66B6-56A4-41C3-BC59-8F99338B793E}" scale="70">
      <selection activeCell="C9" sqref="C9"/>
      <pageMargins left="0.7" right="0.7" top="0.75" bottom="0.75" header="0.3" footer="0.3"/>
    </customSheetView>
  </customSheetViews>
  <mergeCells count="13">
    <mergeCell ref="B42:E42"/>
    <mergeCell ref="B5:E5"/>
    <mergeCell ref="B6:E6"/>
    <mergeCell ref="B10:E10"/>
    <mergeCell ref="B11:E11"/>
    <mergeCell ref="B12:E12"/>
    <mergeCell ref="B13:E13"/>
    <mergeCell ref="B25:E25"/>
    <mergeCell ref="B27:E27"/>
    <mergeCell ref="B26:E26"/>
    <mergeCell ref="B34:E34"/>
    <mergeCell ref="B36:C36"/>
    <mergeCell ref="D36:E37"/>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E23"/>
  <sheetViews>
    <sheetView topLeftCell="A15" zoomScale="85" zoomScaleNormal="85" workbookViewId="0">
      <selection activeCell="D23" sqref="D23"/>
    </sheetView>
  </sheetViews>
  <sheetFormatPr baseColWidth="10" defaultRowHeight="15" x14ac:dyDescent="0.25"/>
  <cols>
    <col min="1" max="1" width="6.5703125" customWidth="1"/>
    <col min="2" max="2" width="77.42578125" customWidth="1"/>
    <col min="3" max="3" width="14.140625" customWidth="1"/>
    <col min="4" max="4" width="14.140625" style="1" customWidth="1"/>
    <col min="5" max="5" width="35.85546875" customWidth="1"/>
  </cols>
  <sheetData>
    <row r="1" spans="1:5" s="1" customFormat="1" x14ac:dyDescent="0.25"/>
    <row r="2" spans="1:5" s="1" customFormat="1" ht="18.75" x14ac:dyDescent="0.3">
      <c r="A2" s="2" t="s">
        <v>218</v>
      </c>
      <c r="C2" s="2"/>
      <c r="D2" s="2"/>
    </row>
    <row r="3" spans="1:5" s="1" customFormat="1" ht="18.75" x14ac:dyDescent="0.3">
      <c r="A3" s="2" t="s">
        <v>216</v>
      </c>
      <c r="C3" s="2"/>
      <c r="D3" s="2"/>
    </row>
    <row r="4" spans="1:5" s="1" customFormat="1" x14ac:dyDescent="0.25"/>
    <row r="5" spans="1:5" s="38" customFormat="1" ht="15" customHeight="1" x14ac:dyDescent="0.2">
      <c r="A5" s="78" t="s">
        <v>1</v>
      </c>
      <c r="B5" s="78" t="s">
        <v>2</v>
      </c>
      <c r="C5" s="75" t="s">
        <v>56</v>
      </c>
      <c r="D5" s="75" t="s">
        <v>57</v>
      </c>
      <c r="E5" s="76" t="s">
        <v>4</v>
      </c>
    </row>
    <row r="6" spans="1:5" s="38" customFormat="1" ht="15" customHeight="1" x14ac:dyDescent="0.2">
      <c r="A6" s="78"/>
      <c r="B6" s="78"/>
      <c r="C6" s="75"/>
      <c r="D6" s="75"/>
      <c r="E6" s="77" t="s">
        <v>5</v>
      </c>
    </row>
    <row r="7" spans="1:5" s="38" customFormat="1" ht="38.25" customHeight="1" x14ac:dyDescent="0.2">
      <c r="A7" s="39">
        <v>1</v>
      </c>
      <c r="B7" s="48" t="s">
        <v>66</v>
      </c>
      <c r="C7" s="64" t="s">
        <v>56</v>
      </c>
      <c r="D7" s="64"/>
      <c r="E7" s="64"/>
    </row>
    <row r="8" spans="1:5" s="38" customFormat="1" ht="38.25" customHeight="1" x14ac:dyDescent="0.2">
      <c r="A8" s="39">
        <v>2</v>
      </c>
      <c r="B8" s="48" t="s">
        <v>67</v>
      </c>
      <c r="C8" s="64" t="s">
        <v>56</v>
      </c>
      <c r="D8" s="64"/>
      <c r="E8" s="64"/>
    </row>
    <row r="9" spans="1:5" s="38" customFormat="1" ht="38.25" customHeight="1" x14ac:dyDescent="0.2">
      <c r="A9" s="39">
        <v>3</v>
      </c>
      <c r="B9" s="48" t="s">
        <v>68</v>
      </c>
      <c r="C9" s="64" t="s">
        <v>56</v>
      </c>
      <c r="D9" s="64"/>
      <c r="E9" s="64"/>
    </row>
    <row r="10" spans="1:5" s="38" customFormat="1" ht="38.25" customHeight="1" x14ac:dyDescent="0.2">
      <c r="A10" s="39">
        <v>4</v>
      </c>
      <c r="B10" s="48" t="s">
        <v>167</v>
      </c>
      <c r="C10" s="64" t="s">
        <v>56</v>
      </c>
      <c r="D10" s="64"/>
      <c r="E10" s="64"/>
    </row>
    <row r="11" spans="1:5" s="38" customFormat="1" ht="38.25" customHeight="1" x14ac:dyDescent="0.2">
      <c r="A11" s="39">
        <v>5</v>
      </c>
      <c r="B11" s="39" t="s">
        <v>59</v>
      </c>
      <c r="C11" s="64" t="s">
        <v>56</v>
      </c>
      <c r="D11" s="64"/>
      <c r="E11" s="64" t="s">
        <v>225</v>
      </c>
    </row>
    <row r="12" spans="1:5" s="38" customFormat="1" ht="38.25" customHeight="1" x14ac:dyDescent="0.2">
      <c r="A12" s="39">
        <v>6</v>
      </c>
      <c r="B12" s="48" t="s">
        <v>58</v>
      </c>
      <c r="C12" s="64"/>
      <c r="D12" s="64" t="s">
        <v>57</v>
      </c>
      <c r="E12" s="64"/>
    </row>
    <row r="13" spans="1:5" s="38" customFormat="1" ht="58.5" customHeight="1" x14ac:dyDescent="0.2">
      <c r="A13" s="39">
        <v>7</v>
      </c>
      <c r="B13" s="48" t="s">
        <v>60</v>
      </c>
      <c r="C13" s="64" t="s">
        <v>56</v>
      </c>
      <c r="D13" s="64"/>
      <c r="E13" s="64"/>
    </row>
    <row r="14" spans="1:5" s="38" customFormat="1" ht="54" customHeight="1" x14ac:dyDescent="0.2">
      <c r="A14" s="39">
        <v>8</v>
      </c>
      <c r="B14" s="48" t="s">
        <v>61</v>
      </c>
      <c r="C14" s="64" t="s">
        <v>56</v>
      </c>
      <c r="D14" s="64"/>
      <c r="E14" s="64"/>
    </row>
    <row r="15" spans="1:5" s="38" customFormat="1" ht="44.25" customHeight="1" x14ac:dyDescent="0.2">
      <c r="A15" s="39">
        <v>9</v>
      </c>
      <c r="B15" s="48" t="s">
        <v>62</v>
      </c>
      <c r="C15" s="64" t="s">
        <v>56</v>
      </c>
      <c r="D15" s="64"/>
      <c r="E15" s="64"/>
    </row>
    <row r="16" spans="1:5" s="38" customFormat="1" ht="44.25" customHeight="1" x14ac:dyDescent="0.2">
      <c r="A16" s="49">
        <v>9.1</v>
      </c>
      <c r="B16" s="48" t="s">
        <v>168</v>
      </c>
      <c r="C16" s="64"/>
      <c r="D16" s="64"/>
      <c r="E16" s="64"/>
    </row>
    <row r="17" spans="1:5" s="38" customFormat="1" ht="44.25" customHeight="1" x14ac:dyDescent="0.2">
      <c r="A17" s="49">
        <v>9.1999999999999993</v>
      </c>
      <c r="B17" s="50" t="s">
        <v>63</v>
      </c>
      <c r="C17" s="64" t="s">
        <v>56</v>
      </c>
      <c r="D17" s="64"/>
      <c r="E17" s="64"/>
    </row>
    <row r="18" spans="1:5" s="38" customFormat="1" ht="44.25" customHeight="1" x14ac:dyDescent="0.2">
      <c r="A18" s="49">
        <v>9.3000000000000007</v>
      </c>
      <c r="B18" s="50" t="s">
        <v>64</v>
      </c>
      <c r="C18" s="64" t="s">
        <v>56</v>
      </c>
      <c r="D18" s="64"/>
      <c r="E18" s="64"/>
    </row>
    <row r="19" spans="1:5" s="38" customFormat="1" ht="44.25" customHeight="1" x14ac:dyDescent="0.2">
      <c r="A19" s="49">
        <v>9.4</v>
      </c>
      <c r="B19" s="50" t="s">
        <v>65</v>
      </c>
      <c r="C19" s="64" t="s">
        <v>56</v>
      </c>
      <c r="D19" s="64"/>
      <c r="E19" s="64"/>
    </row>
    <row r="20" spans="1:5" s="38" customFormat="1" ht="44.25" customHeight="1" x14ac:dyDescent="0.2">
      <c r="A20" s="39">
        <v>10</v>
      </c>
      <c r="B20" s="50" t="s">
        <v>169</v>
      </c>
      <c r="C20" s="64"/>
      <c r="D20" s="64" t="s">
        <v>57</v>
      </c>
      <c r="E20" s="64"/>
    </row>
    <row r="21" spans="1:5" s="38" customFormat="1" ht="44.25" customHeight="1" x14ac:dyDescent="0.2">
      <c r="A21" s="39">
        <v>11</v>
      </c>
      <c r="B21" s="48" t="s">
        <v>70</v>
      </c>
      <c r="C21" s="64"/>
      <c r="D21" s="64" t="s">
        <v>57</v>
      </c>
      <c r="E21" s="64"/>
    </row>
    <row r="22" spans="1:5" s="38" customFormat="1" ht="44.25" customHeight="1" x14ac:dyDescent="0.2">
      <c r="A22" s="39">
        <v>12</v>
      </c>
      <c r="B22" s="48" t="s">
        <v>69</v>
      </c>
      <c r="C22" s="64"/>
      <c r="D22" s="64" t="s">
        <v>57</v>
      </c>
      <c r="E22" s="64"/>
    </row>
    <row r="23" spans="1:5" x14ac:dyDescent="0.25">
      <c r="A23" s="1"/>
      <c r="B23" s="12"/>
      <c r="C23" s="3"/>
      <c r="D23" s="3"/>
      <c r="E23" s="10"/>
    </row>
  </sheetData>
  <sheetProtection algorithmName="SHA-512" hashValue="vI4SYA4b7PbVWBBVFea0fd/W/74nL62sxApT0u9l3QkBn2d+dIy38TCec3T/LnInxZotBsDPIwzvtE80qkiZbw==" saltValue="OrOxj8IYJee/1eBPeRIpPQ==" spinCount="100000" sheet="1" objects="1" scenarios="1"/>
  <customSheetViews>
    <customSheetView guid="{6342DEBD-8362-445E-BD79-C3231DB4E93D}" scale="80" fitToPage="1">
      <selection activeCell="A11" sqref="A11"/>
      <pageMargins left="0.70866141732283472" right="0.70866141732283472" top="0.74803149606299213" bottom="0.74803149606299213" header="0.31496062992125984" footer="0.31496062992125984"/>
      <pageSetup scale="88" orientation="portrait" r:id="rId1"/>
    </customSheetView>
    <customSheetView guid="{826D66B6-56A4-41C3-BC59-8F99338B793E}" scale="80" fitToPage="1">
      <selection activeCell="A11" sqref="A11"/>
      <pageMargins left="0.70866141732283472" right="0.70866141732283472" top="0.74803149606299213" bottom="0.74803149606299213" header="0.31496062992125984" footer="0.31496062992125984"/>
      <pageSetup scale="92" orientation="portrait" r:id="rId2"/>
    </customSheetView>
  </customSheetViews>
  <mergeCells count="5">
    <mergeCell ref="C5:C6"/>
    <mergeCell ref="D5:D6"/>
    <mergeCell ref="E5:E6"/>
    <mergeCell ref="A5:A6"/>
    <mergeCell ref="B5:B6"/>
  </mergeCells>
  <pageMargins left="0.70866141732283472" right="0.70866141732283472" top="0.74803149606299213" bottom="0.74803149606299213" header="0.31496062992125984" footer="0.31496062992125984"/>
  <pageSetup scale="65"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I81"/>
  <sheetViews>
    <sheetView topLeftCell="A7" zoomScale="69" zoomScaleNormal="69" workbookViewId="0">
      <selection activeCell="D8" sqref="D8"/>
    </sheetView>
  </sheetViews>
  <sheetFormatPr baseColWidth="10" defaultRowHeight="15" x14ac:dyDescent="0.25"/>
  <cols>
    <col min="1" max="1" width="4" style="1" customWidth="1"/>
    <col min="2" max="2" width="7.140625" style="1" customWidth="1"/>
    <col min="3" max="3" width="98.85546875" style="1" customWidth="1"/>
    <col min="4" max="4" width="11.7109375" style="1" customWidth="1"/>
    <col min="5" max="5" width="15.42578125" style="1" customWidth="1"/>
    <col min="6" max="6" width="15.28515625" style="1" customWidth="1"/>
    <col min="7" max="7" width="16.7109375" style="1" customWidth="1"/>
    <col min="8" max="8" width="24.42578125" style="1" customWidth="1"/>
    <col min="9" max="9" width="18.140625" style="1" customWidth="1"/>
    <col min="10" max="16384" width="11.42578125" style="1"/>
  </cols>
  <sheetData>
    <row r="1" spans="2:9" ht="18" customHeight="1" x14ac:dyDescent="0.3">
      <c r="B1" s="2" t="s">
        <v>218</v>
      </c>
    </row>
    <row r="2" spans="2:9" ht="18" customHeight="1" x14ac:dyDescent="0.3">
      <c r="B2" s="2" t="s">
        <v>217</v>
      </c>
    </row>
    <row r="3" spans="2:9" ht="18" customHeight="1" x14ac:dyDescent="0.25"/>
    <row r="4" spans="2:9" ht="18.75" x14ac:dyDescent="0.3">
      <c r="B4" s="2"/>
    </row>
    <row r="5" spans="2:9" s="38" customFormat="1" ht="21" customHeight="1" x14ac:dyDescent="0.2">
      <c r="B5" s="76" t="s">
        <v>1</v>
      </c>
      <c r="C5" s="76" t="s">
        <v>2</v>
      </c>
      <c r="D5" s="79" t="s">
        <v>56</v>
      </c>
      <c r="E5" s="79" t="s">
        <v>133</v>
      </c>
      <c r="F5" s="79" t="s">
        <v>57</v>
      </c>
      <c r="G5" s="76" t="s">
        <v>213</v>
      </c>
      <c r="H5" s="76" t="s">
        <v>143</v>
      </c>
      <c r="I5" s="76" t="s">
        <v>79</v>
      </c>
    </row>
    <row r="6" spans="2:9" s="38" customFormat="1" ht="45" customHeight="1" x14ac:dyDescent="0.2">
      <c r="B6" s="77"/>
      <c r="C6" s="77"/>
      <c r="D6" s="80" t="s">
        <v>5</v>
      </c>
      <c r="E6" s="80" t="s">
        <v>5</v>
      </c>
      <c r="F6" s="80" t="s">
        <v>5</v>
      </c>
      <c r="G6" s="77" t="s">
        <v>5</v>
      </c>
      <c r="H6" s="77"/>
      <c r="I6" s="77" t="s">
        <v>5</v>
      </c>
    </row>
    <row r="7" spans="2:9" s="38" customFormat="1" ht="45" customHeight="1" x14ac:dyDescent="0.2">
      <c r="B7" s="39">
        <v>1</v>
      </c>
      <c r="C7" s="40" t="s">
        <v>51</v>
      </c>
      <c r="D7" s="63">
        <v>1</v>
      </c>
      <c r="E7" s="63"/>
      <c r="F7" s="63"/>
      <c r="G7" s="58">
        <f>IF(D7=1,0.87,IF(E7=0.5,(0.87/2),IF(F7=0,0,"Error")))</f>
        <v>0.87</v>
      </c>
      <c r="H7" s="64"/>
      <c r="I7" s="39" t="s">
        <v>18</v>
      </c>
    </row>
    <row r="8" spans="2:9" s="38" customFormat="1" ht="45" customHeight="1" x14ac:dyDescent="0.2">
      <c r="B8" s="39">
        <v>2</v>
      </c>
      <c r="C8" s="40" t="s">
        <v>129</v>
      </c>
      <c r="D8" s="63">
        <v>1</v>
      </c>
      <c r="E8" s="63"/>
      <c r="F8" s="63"/>
      <c r="G8" s="58">
        <f>IF(D8=1,0.87,IF(E8=0.5,(0.87/2),IF(F8=0,0,"Error")))</f>
        <v>0.87</v>
      </c>
      <c r="H8" s="64"/>
      <c r="I8" s="39" t="s">
        <v>19</v>
      </c>
    </row>
    <row r="9" spans="2:9" s="38" customFormat="1" ht="45" customHeight="1" x14ac:dyDescent="0.2">
      <c r="B9" s="39">
        <v>3</v>
      </c>
      <c r="C9" s="40" t="s">
        <v>137</v>
      </c>
      <c r="D9" s="63">
        <v>1</v>
      </c>
      <c r="E9" s="63"/>
      <c r="F9" s="63"/>
      <c r="G9" s="58">
        <f t="shared" ref="G9:G29" si="0">IF(D9=1,0.87,IF(E9=0.5,(0.87/2),IF(F9=0,0,"Error")))</f>
        <v>0.87</v>
      </c>
      <c r="H9" s="64"/>
      <c r="I9" s="39" t="s">
        <v>20</v>
      </c>
    </row>
    <row r="10" spans="2:9" s="38" customFormat="1" ht="45" customHeight="1" x14ac:dyDescent="0.2">
      <c r="B10" s="39">
        <v>4</v>
      </c>
      <c r="C10" s="40" t="s">
        <v>138</v>
      </c>
      <c r="D10" s="63">
        <v>1</v>
      </c>
      <c r="E10" s="63"/>
      <c r="F10" s="63"/>
      <c r="G10" s="58">
        <f t="shared" si="0"/>
        <v>0.87</v>
      </c>
      <c r="H10" s="64"/>
      <c r="I10" s="39" t="s">
        <v>20</v>
      </c>
    </row>
    <row r="11" spans="2:9" s="38" customFormat="1" ht="45" customHeight="1" x14ac:dyDescent="0.2">
      <c r="B11" s="39">
        <v>5</v>
      </c>
      <c r="C11" s="40" t="s">
        <v>140</v>
      </c>
      <c r="D11" s="63">
        <v>1</v>
      </c>
      <c r="E11" s="63"/>
      <c r="F11" s="63"/>
      <c r="G11" s="58">
        <f t="shared" si="0"/>
        <v>0.87</v>
      </c>
      <c r="H11" s="64"/>
      <c r="I11" s="39" t="s">
        <v>20</v>
      </c>
    </row>
    <row r="12" spans="2:9" s="38" customFormat="1" ht="45" customHeight="1" x14ac:dyDescent="0.2">
      <c r="B12" s="39">
        <v>6</v>
      </c>
      <c r="C12" s="40" t="s">
        <v>141</v>
      </c>
      <c r="D12" s="63"/>
      <c r="E12" s="63">
        <v>0.5</v>
      </c>
      <c r="F12" s="63"/>
      <c r="G12" s="58">
        <f t="shared" si="0"/>
        <v>0.435</v>
      </c>
      <c r="H12" s="64"/>
      <c r="I12" s="39" t="s">
        <v>20</v>
      </c>
    </row>
    <row r="13" spans="2:9" s="38" customFormat="1" ht="45" customHeight="1" x14ac:dyDescent="0.2">
      <c r="B13" s="39">
        <v>7</v>
      </c>
      <c r="C13" s="40" t="s">
        <v>139</v>
      </c>
      <c r="D13" s="63">
        <v>1</v>
      </c>
      <c r="E13" s="63"/>
      <c r="F13" s="63"/>
      <c r="G13" s="58">
        <f t="shared" si="0"/>
        <v>0.87</v>
      </c>
      <c r="H13" s="64"/>
      <c r="I13" s="39" t="s">
        <v>21</v>
      </c>
    </row>
    <row r="14" spans="2:9" s="38" customFormat="1" ht="45" customHeight="1" x14ac:dyDescent="0.2">
      <c r="B14" s="39">
        <v>8</v>
      </c>
      <c r="C14" s="40" t="s">
        <v>71</v>
      </c>
      <c r="D14" s="63">
        <v>1</v>
      </c>
      <c r="E14" s="63"/>
      <c r="F14" s="63"/>
      <c r="G14" s="58">
        <f t="shared" si="0"/>
        <v>0.87</v>
      </c>
      <c r="H14" s="64"/>
      <c r="I14" s="39" t="s">
        <v>22</v>
      </c>
    </row>
    <row r="15" spans="2:9" s="38" customFormat="1" ht="45" customHeight="1" x14ac:dyDescent="0.2">
      <c r="B15" s="39">
        <v>9</v>
      </c>
      <c r="C15" s="40" t="s">
        <v>72</v>
      </c>
      <c r="D15" s="63"/>
      <c r="E15" s="63">
        <v>0.5</v>
      </c>
      <c r="F15" s="63"/>
      <c r="G15" s="58">
        <f t="shared" si="0"/>
        <v>0.435</v>
      </c>
      <c r="H15" s="64"/>
      <c r="I15" s="39" t="s">
        <v>23</v>
      </c>
    </row>
    <row r="16" spans="2:9" s="38" customFormat="1" ht="45" customHeight="1" x14ac:dyDescent="0.2">
      <c r="B16" s="39">
        <v>10</v>
      </c>
      <c r="C16" s="40" t="s">
        <v>73</v>
      </c>
      <c r="D16" s="63"/>
      <c r="E16" s="63">
        <v>0.5</v>
      </c>
      <c r="F16" s="63"/>
      <c r="G16" s="58">
        <f t="shared" si="0"/>
        <v>0.435</v>
      </c>
      <c r="H16" s="64"/>
      <c r="I16" s="39" t="s">
        <v>24</v>
      </c>
    </row>
    <row r="17" spans="2:9" s="38" customFormat="1" ht="45" customHeight="1" x14ac:dyDescent="0.2">
      <c r="B17" s="39">
        <v>11</v>
      </c>
      <c r="C17" s="40" t="s">
        <v>89</v>
      </c>
      <c r="D17" s="63"/>
      <c r="E17" s="63">
        <v>0.5</v>
      </c>
      <c r="F17" s="63"/>
      <c r="G17" s="58">
        <f t="shared" si="0"/>
        <v>0.435</v>
      </c>
      <c r="H17" s="64"/>
      <c r="I17" s="39" t="s">
        <v>25</v>
      </c>
    </row>
    <row r="18" spans="2:9" s="38" customFormat="1" ht="45" customHeight="1" x14ac:dyDescent="0.2">
      <c r="B18" s="39">
        <v>12</v>
      </c>
      <c r="C18" s="40" t="s">
        <v>47</v>
      </c>
      <c r="D18" s="63"/>
      <c r="E18" s="63">
        <v>0.5</v>
      </c>
      <c r="F18" s="63"/>
      <c r="G18" s="58">
        <f t="shared" si="0"/>
        <v>0.435</v>
      </c>
      <c r="H18" s="64"/>
      <c r="I18" s="39" t="s">
        <v>26</v>
      </c>
    </row>
    <row r="19" spans="2:9" s="38" customFormat="1" ht="45" customHeight="1" x14ac:dyDescent="0.2">
      <c r="B19" s="39">
        <v>13</v>
      </c>
      <c r="C19" s="40" t="s">
        <v>130</v>
      </c>
      <c r="D19" s="63">
        <v>1</v>
      </c>
      <c r="E19" s="63"/>
      <c r="F19" s="63"/>
      <c r="G19" s="58">
        <f t="shared" si="0"/>
        <v>0.87</v>
      </c>
      <c r="H19" s="64" t="s">
        <v>226</v>
      </c>
      <c r="I19" s="39" t="s">
        <v>27</v>
      </c>
    </row>
    <row r="20" spans="2:9" s="38" customFormat="1" ht="45" customHeight="1" x14ac:dyDescent="0.2">
      <c r="B20" s="39">
        <v>14</v>
      </c>
      <c r="C20" s="40" t="s">
        <v>131</v>
      </c>
      <c r="D20" s="63"/>
      <c r="E20" s="63">
        <v>0.5</v>
      </c>
      <c r="F20" s="63"/>
      <c r="G20" s="58">
        <f t="shared" si="0"/>
        <v>0.435</v>
      </c>
      <c r="H20" s="64"/>
      <c r="I20" s="39" t="s">
        <v>27</v>
      </c>
    </row>
    <row r="21" spans="2:9" s="38" customFormat="1" ht="45" customHeight="1" x14ac:dyDescent="0.2">
      <c r="B21" s="39">
        <v>15</v>
      </c>
      <c r="C21" s="40" t="s">
        <v>7</v>
      </c>
      <c r="D21" s="63">
        <v>1</v>
      </c>
      <c r="E21" s="63"/>
      <c r="F21" s="63"/>
      <c r="G21" s="58">
        <f t="shared" si="0"/>
        <v>0.87</v>
      </c>
      <c r="H21" s="64"/>
      <c r="I21" s="39" t="s">
        <v>28</v>
      </c>
    </row>
    <row r="22" spans="2:9" s="38" customFormat="1" ht="45" customHeight="1" x14ac:dyDescent="0.2">
      <c r="B22" s="39">
        <v>16</v>
      </c>
      <c r="C22" s="40" t="s">
        <v>90</v>
      </c>
      <c r="D22" s="63">
        <v>1</v>
      </c>
      <c r="E22" s="63"/>
      <c r="F22" s="63"/>
      <c r="G22" s="58">
        <f t="shared" si="0"/>
        <v>0.87</v>
      </c>
      <c r="H22" s="64"/>
      <c r="I22" s="39" t="s">
        <v>29</v>
      </c>
    </row>
    <row r="23" spans="2:9" s="38" customFormat="1" ht="45" customHeight="1" x14ac:dyDescent="0.2">
      <c r="B23" s="39">
        <v>17</v>
      </c>
      <c r="C23" s="40" t="s">
        <v>74</v>
      </c>
      <c r="D23" s="63">
        <v>1</v>
      </c>
      <c r="E23" s="63"/>
      <c r="F23" s="63"/>
      <c r="G23" s="58">
        <f t="shared" si="0"/>
        <v>0.87</v>
      </c>
      <c r="H23" s="64"/>
      <c r="I23" s="39" t="s">
        <v>29</v>
      </c>
    </row>
    <row r="24" spans="2:9" s="38" customFormat="1" ht="45" customHeight="1" x14ac:dyDescent="0.2">
      <c r="B24" s="39">
        <v>18</v>
      </c>
      <c r="C24" s="40" t="s">
        <v>91</v>
      </c>
      <c r="D24" s="63">
        <v>1</v>
      </c>
      <c r="E24" s="63"/>
      <c r="F24" s="63"/>
      <c r="G24" s="58">
        <f t="shared" si="0"/>
        <v>0.87</v>
      </c>
      <c r="H24" s="64"/>
      <c r="I24" s="39" t="s">
        <v>30</v>
      </c>
    </row>
    <row r="25" spans="2:9" s="38" customFormat="1" ht="45" customHeight="1" x14ac:dyDescent="0.2">
      <c r="B25" s="39">
        <v>19</v>
      </c>
      <c r="C25" s="40" t="s">
        <v>75</v>
      </c>
      <c r="D25" s="63">
        <v>1</v>
      </c>
      <c r="E25" s="63"/>
      <c r="F25" s="63"/>
      <c r="G25" s="58">
        <f t="shared" si="0"/>
        <v>0.87</v>
      </c>
      <c r="H25" s="64"/>
      <c r="I25" s="39" t="s">
        <v>31</v>
      </c>
    </row>
    <row r="26" spans="2:9" s="38" customFormat="1" ht="45" customHeight="1" x14ac:dyDescent="0.2">
      <c r="B26" s="39">
        <v>20</v>
      </c>
      <c r="C26" s="40" t="s">
        <v>76</v>
      </c>
      <c r="D26" s="63"/>
      <c r="E26" s="63">
        <v>0.5</v>
      </c>
      <c r="F26" s="63"/>
      <c r="G26" s="58">
        <f t="shared" si="0"/>
        <v>0.435</v>
      </c>
      <c r="H26" s="64"/>
      <c r="I26" s="39" t="s">
        <v>32</v>
      </c>
    </row>
    <row r="27" spans="2:9" s="38" customFormat="1" ht="45" customHeight="1" x14ac:dyDescent="0.2">
      <c r="B27" s="39">
        <v>21</v>
      </c>
      <c r="C27" s="40" t="s">
        <v>77</v>
      </c>
      <c r="D27" s="63">
        <v>1</v>
      </c>
      <c r="E27" s="63"/>
      <c r="F27" s="63"/>
      <c r="G27" s="58">
        <f t="shared" si="0"/>
        <v>0.87</v>
      </c>
      <c r="H27" s="64"/>
      <c r="I27" s="39" t="s">
        <v>78</v>
      </c>
    </row>
    <row r="28" spans="2:9" s="38" customFormat="1" ht="45" customHeight="1" x14ac:dyDescent="0.2">
      <c r="B28" s="39">
        <v>22</v>
      </c>
      <c r="C28" s="40" t="s">
        <v>132</v>
      </c>
      <c r="D28" s="63"/>
      <c r="E28" s="63">
        <v>0.5</v>
      </c>
      <c r="F28" s="63"/>
      <c r="G28" s="58">
        <f t="shared" si="0"/>
        <v>0.435</v>
      </c>
      <c r="H28" s="64"/>
      <c r="I28" s="39" t="s">
        <v>78</v>
      </c>
    </row>
    <row r="29" spans="2:9" s="38" customFormat="1" ht="45" customHeight="1" x14ac:dyDescent="0.2">
      <c r="B29" s="39">
        <v>23</v>
      </c>
      <c r="C29" s="40" t="s">
        <v>92</v>
      </c>
      <c r="D29" s="63">
        <v>1</v>
      </c>
      <c r="E29" s="63"/>
      <c r="F29" s="63"/>
      <c r="G29" s="58">
        <f t="shared" si="0"/>
        <v>0.87</v>
      </c>
      <c r="H29" s="64"/>
      <c r="I29" s="39" t="s">
        <v>33</v>
      </c>
    </row>
    <row r="30" spans="2:9" s="38" customFormat="1" ht="23.25" customHeight="1" thickBot="1" x14ac:dyDescent="0.25">
      <c r="B30" s="42"/>
      <c r="C30" s="43" t="s">
        <v>8</v>
      </c>
      <c r="D30" s="13">
        <f>SUM(D7:D29)</f>
        <v>15</v>
      </c>
      <c r="E30" s="13">
        <f t="shared" ref="E30:F30" si="1">SUM(E7:E29)</f>
        <v>4</v>
      </c>
      <c r="F30" s="13">
        <f t="shared" si="1"/>
        <v>0</v>
      </c>
      <c r="G30" s="13">
        <f>SUM(G7:G29)</f>
        <v>16.529999999999994</v>
      </c>
      <c r="H30" s="42"/>
    </row>
    <row r="31" spans="2:9" s="38" customFormat="1" ht="16.5" thickTop="1" x14ac:dyDescent="0.25">
      <c r="B31" s="42"/>
      <c r="C31" s="44"/>
      <c r="D31" s="45"/>
      <c r="E31" s="45"/>
      <c r="F31" s="45"/>
      <c r="G31" s="46"/>
      <c r="H31" s="46"/>
    </row>
    <row r="32" spans="2:9" s="38" customFormat="1" x14ac:dyDescent="0.2"/>
    <row r="33" s="38" customFormat="1" x14ac:dyDescent="0.2"/>
    <row r="35" ht="15" customHeight="1" x14ac:dyDescent="0.25"/>
    <row r="39" ht="79.5" customHeight="1" x14ac:dyDescent="0.25"/>
    <row r="42" ht="54.75" customHeight="1" x14ac:dyDescent="0.25"/>
    <row r="44" ht="64.5" customHeight="1" x14ac:dyDescent="0.25"/>
    <row r="45" ht="69" customHeight="1" x14ac:dyDescent="0.25"/>
    <row r="46" ht="53.25" customHeight="1" x14ac:dyDescent="0.25"/>
    <row r="47" ht="53.25" customHeight="1" x14ac:dyDescent="0.25"/>
    <row r="49" ht="91.5" customHeight="1" x14ac:dyDescent="0.25"/>
    <row r="50" ht="70.5" customHeight="1" x14ac:dyDescent="0.25"/>
    <row r="51" ht="41.25" customHeight="1" x14ac:dyDescent="0.25"/>
    <row r="52" ht="41.25" customHeight="1" x14ac:dyDescent="0.25"/>
    <row r="53" ht="41.25" customHeight="1" x14ac:dyDescent="0.25"/>
    <row r="54" ht="41.25" customHeight="1" x14ac:dyDescent="0.25"/>
    <row r="55" ht="41.25" customHeight="1" x14ac:dyDescent="0.25"/>
    <row r="56" ht="41.25" customHeight="1" x14ac:dyDescent="0.25"/>
    <row r="57" ht="41.25" customHeight="1" x14ac:dyDescent="0.25"/>
    <row r="58" ht="41.25" customHeight="1" x14ac:dyDescent="0.25"/>
    <row r="59" ht="41.25" customHeight="1" x14ac:dyDescent="0.25"/>
    <row r="60" ht="45" customHeight="1" x14ac:dyDescent="0.25"/>
    <row r="61" ht="32.25" customHeight="1" x14ac:dyDescent="0.25"/>
    <row r="66" ht="15" customHeight="1" x14ac:dyDescent="0.25"/>
    <row r="69" ht="87" customHeight="1" x14ac:dyDescent="0.25"/>
    <row r="70" ht="99" customHeight="1" x14ac:dyDescent="0.25"/>
    <row r="71" ht="56.25" customHeight="1" x14ac:dyDescent="0.25"/>
    <row r="72" ht="56.25" customHeight="1" x14ac:dyDescent="0.25"/>
    <row r="73" ht="56.25" customHeight="1" x14ac:dyDescent="0.25"/>
    <row r="81" ht="15" customHeight="1" x14ac:dyDescent="0.25"/>
  </sheetData>
  <sheetProtection algorithmName="SHA-512" hashValue="8ecocQXv9+YvDbUB1fgiBAa0ofFJT50HNeruJEMaLdVq4jO/Q5F4uSHqKnt063DV8j57elaGoID91RJkw+SsTA==" saltValue="vGMnGIGqFu9K0bTY5AZ/oQ==" spinCount="100000" sheet="1" objects="1" scenarios="1" selectLockedCells="1"/>
  <customSheetViews>
    <customSheetView guid="{6342DEBD-8362-445E-BD79-C3231DB4E93D}" scale="60" fitToPage="1" printArea="1" topLeftCell="A8">
      <selection activeCell="G7" sqref="G7:G20"/>
      <pageMargins left="0.70866141732283472" right="0.70866141732283472" top="0.74803149606299213" bottom="0.74803149606299213" header="0.31496062992125984" footer="0.31496062992125984"/>
      <pageSetup scale="61" fitToHeight="3" orientation="portrait" r:id="rId1"/>
    </customSheetView>
    <customSheetView guid="{826D66B6-56A4-41C3-BC59-8F99338B793E}" scale="60" fitToPage="1" topLeftCell="A8">
      <selection activeCell="G7" sqref="G7:G20"/>
      <pageMargins left="0.70866141732283472" right="0.70866141732283472" top="0.74803149606299213" bottom="0.74803149606299213" header="0.31496062992125984" footer="0.31496062992125984"/>
      <pageSetup scale="58" fitToHeight="3" orientation="portrait" r:id="rId2"/>
    </customSheetView>
  </customSheetViews>
  <mergeCells count="8">
    <mergeCell ref="I5:I6"/>
    <mergeCell ref="G5:G6"/>
    <mergeCell ref="B5:B6"/>
    <mergeCell ref="C5:C6"/>
    <mergeCell ref="D5:D6"/>
    <mergeCell ref="F5:F6"/>
    <mergeCell ref="E5:E6"/>
    <mergeCell ref="H5:H6"/>
  </mergeCells>
  <pageMargins left="0.70866141732283472" right="0.70866141732283472" top="0.74803149606299213" bottom="0.74803149606299213" header="0.31496062992125984" footer="0.31496062992125984"/>
  <pageSetup scale="57" fitToHeight="3"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I15"/>
  <sheetViews>
    <sheetView zoomScale="85" zoomScaleNormal="85" workbookViewId="0">
      <selection activeCell="D14" sqref="D14"/>
    </sheetView>
  </sheetViews>
  <sheetFormatPr baseColWidth="10" defaultRowHeight="15" x14ac:dyDescent="0.25"/>
  <cols>
    <col min="1" max="1" width="3" style="1" customWidth="1"/>
    <col min="2" max="2" width="5.140625" customWidth="1"/>
    <col min="3" max="3" width="83.140625" customWidth="1"/>
    <col min="4" max="4" width="11.42578125" customWidth="1"/>
    <col min="5" max="6" width="11.42578125" style="1" customWidth="1"/>
    <col min="7" max="7" width="31.28515625" customWidth="1"/>
    <col min="8" max="8" width="25.140625" style="1" customWidth="1"/>
    <col min="9" max="9" width="27" customWidth="1"/>
  </cols>
  <sheetData>
    <row r="1" spans="2:9" s="1" customFormat="1" ht="18.75" x14ac:dyDescent="0.3">
      <c r="B1" s="2"/>
    </row>
    <row r="2" spans="2:9" s="1" customFormat="1" ht="18.75" x14ac:dyDescent="0.3">
      <c r="B2" s="2" t="s">
        <v>218</v>
      </c>
    </row>
    <row r="3" spans="2:9" s="1" customFormat="1" ht="18.75" x14ac:dyDescent="0.3">
      <c r="B3" s="2" t="s">
        <v>52</v>
      </c>
    </row>
    <row r="4" spans="2:9" x14ac:dyDescent="0.25">
      <c r="B4" s="5"/>
      <c r="C4" s="9"/>
      <c r="D4" s="10"/>
      <c r="E4" s="10"/>
      <c r="F4" s="10"/>
      <c r="G4" s="10"/>
      <c r="H4" s="10"/>
      <c r="I4" s="4"/>
    </row>
    <row r="5" spans="2:9" x14ac:dyDescent="0.25">
      <c r="B5" s="5"/>
      <c r="C5" s="6"/>
      <c r="D5" s="10"/>
      <c r="E5" s="10"/>
      <c r="F5" s="10"/>
      <c r="G5" s="10"/>
      <c r="H5" s="10"/>
      <c r="I5" s="4"/>
    </row>
    <row r="6" spans="2:9" s="38" customFormat="1" ht="15" customHeight="1" x14ac:dyDescent="0.2">
      <c r="B6" s="76" t="s">
        <v>1</v>
      </c>
      <c r="C6" s="76" t="s">
        <v>2</v>
      </c>
      <c r="D6" s="79" t="s">
        <v>56</v>
      </c>
      <c r="E6" s="79" t="s">
        <v>133</v>
      </c>
      <c r="F6" s="79" t="s">
        <v>57</v>
      </c>
      <c r="G6" s="76" t="s">
        <v>3</v>
      </c>
      <c r="H6" s="76" t="s">
        <v>143</v>
      </c>
      <c r="I6" s="76" t="s">
        <v>79</v>
      </c>
    </row>
    <row r="7" spans="2:9" s="38" customFormat="1" x14ac:dyDescent="0.2">
      <c r="B7" s="77"/>
      <c r="C7" s="77"/>
      <c r="D7" s="80" t="s">
        <v>5</v>
      </c>
      <c r="E7" s="80" t="s">
        <v>5</v>
      </c>
      <c r="F7" s="80" t="s">
        <v>5</v>
      </c>
      <c r="G7" s="77" t="s">
        <v>5</v>
      </c>
      <c r="H7" s="77"/>
      <c r="I7" s="77" t="s">
        <v>5</v>
      </c>
    </row>
    <row r="8" spans="2:9" s="38" customFormat="1" ht="41.25" customHeight="1" x14ac:dyDescent="0.2">
      <c r="B8" s="39">
        <v>1</v>
      </c>
      <c r="C8" s="40" t="s">
        <v>93</v>
      </c>
      <c r="D8" s="60">
        <v>1</v>
      </c>
      <c r="E8" s="60"/>
      <c r="F8" s="60"/>
      <c r="G8" s="58">
        <f>IF(D8=1,3.333,IF(E8=0.5,(3.333/2),IF(F8=0,0,"Error")))</f>
        <v>3.3330000000000002</v>
      </c>
      <c r="H8" s="64"/>
      <c r="I8" s="39" t="s">
        <v>44</v>
      </c>
    </row>
    <row r="9" spans="2:9" s="38" customFormat="1" ht="42.75" customHeight="1" x14ac:dyDescent="0.2">
      <c r="B9" s="39">
        <f>+B8+1</f>
        <v>2</v>
      </c>
      <c r="C9" s="40" t="s">
        <v>80</v>
      </c>
      <c r="D9" s="60">
        <v>1</v>
      </c>
      <c r="E9" s="60"/>
      <c r="F9" s="60"/>
      <c r="G9" s="58">
        <f t="shared" ref="G9:G13" si="0">IF(D9=1,3.333,IF(E9=0.5,(3.333/2),IF(F9=0,0,"Error")))</f>
        <v>3.3330000000000002</v>
      </c>
      <c r="H9" s="67"/>
      <c r="I9" s="39" t="s">
        <v>45</v>
      </c>
    </row>
    <row r="10" spans="2:9" s="38" customFormat="1" ht="41.25" customHeight="1" x14ac:dyDescent="0.2">
      <c r="B10" s="39">
        <f t="shared" ref="B10:B11" si="1">+B9+1</f>
        <v>3</v>
      </c>
      <c r="C10" s="40" t="s">
        <v>81</v>
      </c>
      <c r="D10" s="60"/>
      <c r="E10" s="60">
        <v>0.5</v>
      </c>
      <c r="F10" s="66"/>
      <c r="G10" s="58">
        <f t="shared" si="0"/>
        <v>1.6665000000000001</v>
      </c>
      <c r="H10" s="63"/>
      <c r="I10" s="39" t="s">
        <v>45</v>
      </c>
    </row>
    <row r="11" spans="2:9" s="38" customFormat="1" ht="33.75" customHeight="1" x14ac:dyDescent="0.2">
      <c r="B11" s="39">
        <f t="shared" si="1"/>
        <v>4</v>
      </c>
      <c r="C11" s="40" t="s">
        <v>82</v>
      </c>
      <c r="D11" s="60"/>
      <c r="E11" s="60">
        <v>0.5</v>
      </c>
      <c r="F11" s="66"/>
      <c r="G11" s="58">
        <f t="shared" si="0"/>
        <v>1.6665000000000001</v>
      </c>
      <c r="H11" s="63"/>
      <c r="I11" s="39" t="s">
        <v>48</v>
      </c>
    </row>
    <row r="12" spans="2:9" s="38" customFormat="1" ht="45" customHeight="1" x14ac:dyDescent="0.2">
      <c r="B12" s="39">
        <v>5</v>
      </c>
      <c r="C12" s="40" t="s">
        <v>142</v>
      </c>
      <c r="D12" s="66"/>
      <c r="E12" s="66"/>
      <c r="F12" s="66">
        <v>0</v>
      </c>
      <c r="G12" s="58">
        <f t="shared" si="0"/>
        <v>0</v>
      </c>
      <c r="H12" s="64"/>
      <c r="I12" s="39" t="s">
        <v>48</v>
      </c>
    </row>
    <row r="13" spans="2:9" s="38" customFormat="1" ht="45.75" customHeight="1" x14ac:dyDescent="0.2">
      <c r="B13" s="39">
        <v>6</v>
      </c>
      <c r="C13" s="40" t="s">
        <v>83</v>
      </c>
      <c r="D13" s="66">
        <v>1</v>
      </c>
      <c r="E13" s="66"/>
      <c r="F13" s="66"/>
      <c r="G13" s="58">
        <f t="shared" si="0"/>
        <v>3.3330000000000002</v>
      </c>
      <c r="H13" s="63"/>
      <c r="I13" s="39" t="s">
        <v>84</v>
      </c>
    </row>
    <row r="14" spans="2:9" s="38" customFormat="1" ht="16.5" thickBot="1" x14ac:dyDescent="0.25">
      <c r="B14" s="42"/>
      <c r="C14" s="47" t="s">
        <v>8</v>
      </c>
      <c r="D14" s="13">
        <f>SUM(D8:D13)</f>
        <v>3</v>
      </c>
      <c r="E14" s="13">
        <f t="shared" ref="E14:G14" si="2">SUM(E8:E13)</f>
        <v>1</v>
      </c>
      <c r="F14" s="13">
        <f t="shared" si="2"/>
        <v>0</v>
      </c>
      <c r="G14" s="59">
        <f t="shared" si="2"/>
        <v>13.331999999999999</v>
      </c>
      <c r="H14" s="32"/>
      <c r="I14" s="46"/>
    </row>
    <row r="15" spans="2:9" ht="15.75" thickTop="1" x14ac:dyDescent="0.25">
      <c r="H15" s="3"/>
    </row>
  </sheetData>
  <sheetProtection algorithmName="SHA-512" hashValue="su1BStnSzDKjgkDoxmgS8FZSZmr/QcD41HQWcNXl2bYsxbOp5GT7Z96eno/valWXlVmmxC7+fANO4k+z1Mj+bQ==" saltValue="pKXpmRy41hlfTI2sUuLxVw==" spinCount="100000" sheet="1" objects="1" scenarios="1"/>
  <customSheetViews>
    <customSheetView guid="{6342DEBD-8362-445E-BD79-C3231DB4E93D}" scale="70" fitToPage="1" printArea="1">
      <selection activeCell="G19" sqref="G19"/>
      <pageMargins left="0.70866141732283472" right="0.70866141732283472" top="0.74803149606299213" bottom="0.74803149606299213" header="0.31496062992125984" footer="0.31496062992125984"/>
      <pageSetup scale="80" orientation="portrait" r:id="rId1"/>
    </customSheetView>
    <customSheetView guid="{826D66B6-56A4-41C3-BC59-8F99338B793E}" scale="70" fitToPage="1">
      <selection activeCell="H6" sqref="H6:H7"/>
      <pageMargins left="0.70866141732283472" right="0.70866141732283472" top="0.74803149606299213" bottom="0.74803149606299213" header="0.31496062992125984" footer="0.31496062992125984"/>
      <pageSetup scale="44" orientation="portrait" r:id="rId2"/>
    </customSheetView>
  </customSheetViews>
  <mergeCells count="8">
    <mergeCell ref="I6:I7"/>
    <mergeCell ref="C6:C7"/>
    <mergeCell ref="B6:B7"/>
    <mergeCell ref="D6:D7"/>
    <mergeCell ref="G6:G7"/>
    <mergeCell ref="F6:F7"/>
    <mergeCell ref="E6:E7"/>
    <mergeCell ref="H6:H7"/>
  </mergeCells>
  <pageMargins left="0.70866141732283472" right="0.70866141732283472" top="0.74803149606299213" bottom="0.74803149606299213" header="0.31496062992125984" footer="0.31496062992125984"/>
  <pageSetup scale="58"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I38"/>
  <sheetViews>
    <sheetView zoomScale="64" zoomScaleNormal="64" workbookViewId="0">
      <selection activeCell="H9" sqref="H9"/>
    </sheetView>
  </sheetViews>
  <sheetFormatPr baseColWidth="10" defaultRowHeight="15" x14ac:dyDescent="0.25"/>
  <cols>
    <col min="1" max="1" width="4.42578125" style="1" customWidth="1"/>
    <col min="2" max="2" width="7" customWidth="1"/>
    <col min="3" max="3" width="76.140625" customWidth="1"/>
    <col min="4" max="4" width="11.42578125" customWidth="1"/>
    <col min="5" max="5" width="14.85546875" style="1" customWidth="1"/>
    <col min="6" max="6" width="14.7109375" style="1" customWidth="1"/>
    <col min="7" max="7" width="16.7109375" style="1" customWidth="1"/>
    <col min="8" max="8" width="22.28515625" customWidth="1"/>
    <col min="9" max="9" width="16.85546875" customWidth="1"/>
  </cols>
  <sheetData>
    <row r="1" spans="2:9" s="1" customFormat="1" ht="18.75" x14ac:dyDescent="0.3">
      <c r="B1" s="2" t="s">
        <v>218</v>
      </c>
    </row>
    <row r="2" spans="2:9" s="1" customFormat="1" ht="18.75" x14ac:dyDescent="0.3">
      <c r="B2" s="2" t="s">
        <v>53</v>
      </c>
    </row>
    <row r="3" spans="2:9" s="1" customFormat="1" ht="18.75" x14ac:dyDescent="0.3">
      <c r="B3" s="2"/>
    </row>
    <row r="4" spans="2:9" s="1" customFormat="1" x14ac:dyDescent="0.25"/>
    <row r="5" spans="2:9" s="38" customFormat="1" ht="15" customHeight="1" x14ac:dyDescent="0.2">
      <c r="B5" s="76" t="s">
        <v>1</v>
      </c>
      <c r="C5" s="76" t="s">
        <v>2</v>
      </c>
      <c r="D5" s="79" t="s">
        <v>56</v>
      </c>
      <c r="E5" s="79" t="s">
        <v>133</v>
      </c>
      <c r="F5" s="79" t="s">
        <v>57</v>
      </c>
      <c r="G5" s="76" t="s">
        <v>3</v>
      </c>
      <c r="H5" s="76" t="s">
        <v>143</v>
      </c>
      <c r="I5" s="81" t="s">
        <v>79</v>
      </c>
    </row>
    <row r="6" spans="2:9" s="38" customFormat="1" x14ac:dyDescent="0.2">
      <c r="B6" s="77"/>
      <c r="C6" s="77"/>
      <c r="D6" s="80" t="s">
        <v>5</v>
      </c>
      <c r="E6" s="80" t="s">
        <v>5</v>
      </c>
      <c r="F6" s="80" t="s">
        <v>5</v>
      </c>
      <c r="G6" s="77" t="s">
        <v>5</v>
      </c>
      <c r="H6" s="77"/>
      <c r="I6" s="81" t="s">
        <v>5</v>
      </c>
    </row>
    <row r="7" spans="2:9" s="38" customFormat="1" ht="43.5" customHeight="1" x14ac:dyDescent="0.2">
      <c r="B7" s="39">
        <v>1</v>
      </c>
      <c r="C7" s="40" t="s">
        <v>85</v>
      </c>
      <c r="D7" s="63">
        <v>1</v>
      </c>
      <c r="E7" s="63"/>
      <c r="F7" s="63"/>
      <c r="G7" s="41">
        <f>IF(D7=1,0.8,IF(E7=0.5,(0.8/2),IF(F7=0,0,"Error")))</f>
        <v>0.8</v>
      </c>
      <c r="H7" s="63"/>
      <c r="I7" s="39" t="s">
        <v>87</v>
      </c>
    </row>
    <row r="8" spans="2:9" s="38" customFormat="1" ht="43.5" customHeight="1" x14ac:dyDescent="0.2">
      <c r="B8" s="51">
        <v>2</v>
      </c>
      <c r="C8" s="40" t="s">
        <v>86</v>
      </c>
      <c r="D8" s="63">
        <v>1</v>
      </c>
      <c r="E8" s="63"/>
      <c r="F8" s="63"/>
      <c r="G8" s="41">
        <f t="shared" ref="G8:G31" si="0">IF(D8=1,0.8,IF(E8=0.5,(0.8/2),IF(F8=0,0,"Error")))</f>
        <v>0.8</v>
      </c>
      <c r="H8" s="63" t="s">
        <v>227</v>
      </c>
      <c r="I8" s="39" t="s">
        <v>88</v>
      </c>
    </row>
    <row r="9" spans="2:9" s="38" customFormat="1" ht="43.5" customHeight="1" x14ac:dyDescent="0.2">
      <c r="B9" s="51">
        <v>3</v>
      </c>
      <c r="C9" s="40" t="s">
        <v>94</v>
      </c>
      <c r="D9" s="63">
        <v>1</v>
      </c>
      <c r="E9" s="63"/>
      <c r="F9" s="63"/>
      <c r="G9" s="41">
        <f t="shared" si="0"/>
        <v>0.8</v>
      </c>
      <c r="H9" s="63"/>
      <c r="I9" s="39" t="s">
        <v>95</v>
      </c>
    </row>
    <row r="10" spans="2:9" s="38" customFormat="1" ht="45" customHeight="1" x14ac:dyDescent="0.2">
      <c r="B10" s="39">
        <v>4</v>
      </c>
      <c r="C10" s="40" t="s">
        <v>127</v>
      </c>
      <c r="D10" s="63">
        <v>1</v>
      </c>
      <c r="E10" s="63"/>
      <c r="F10" s="63"/>
      <c r="G10" s="41">
        <f t="shared" si="0"/>
        <v>0.8</v>
      </c>
      <c r="H10" s="64"/>
      <c r="I10" s="39" t="s">
        <v>95</v>
      </c>
    </row>
    <row r="11" spans="2:9" s="38" customFormat="1" ht="43.5" customHeight="1" x14ac:dyDescent="0.2">
      <c r="B11" s="51">
        <v>5</v>
      </c>
      <c r="C11" s="40" t="s">
        <v>128</v>
      </c>
      <c r="D11" s="63"/>
      <c r="E11" s="63">
        <v>0.5</v>
      </c>
      <c r="F11" s="63"/>
      <c r="G11" s="41">
        <f t="shared" si="0"/>
        <v>0.4</v>
      </c>
      <c r="H11" s="63"/>
      <c r="I11" s="39" t="s">
        <v>96</v>
      </c>
    </row>
    <row r="12" spans="2:9" s="38" customFormat="1" ht="43.5" customHeight="1" x14ac:dyDescent="0.2">
      <c r="B12" s="51">
        <v>6</v>
      </c>
      <c r="C12" s="40" t="s">
        <v>11</v>
      </c>
      <c r="D12" s="63">
        <v>1</v>
      </c>
      <c r="E12" s="63"/>
      <c r="F12" s="63"/>
      <c r="G12" s="41">
        <f t="shared" si="0"/>
        <v>0.8</v>
      </c>
      <c r="H12" s="63"/>
      <c r="I12" s="39" t="s">
        <v>97</v>
      </c>
    </row>
    <row r="13" spans="2:9" s="38" customFormat="1" ht="43.5" customHeight="1" x14ac:dyDescent="0.2">
      <c r="B13" s="39">
        <v>7</v>
      </c>
      <c r="C13" s="40" t="s">
        <v>105</v>
      </c>
      <c r="D13" s="63">
        <v>1</v>
      </c>
      <c r="E13" s="63"/>
      <c r="F13" s="63"/>
      <c r="G13" s="41">
        <f t="shared" si="0"/>
        <v>0.8</v>
      </c>
      <c r="H13" s="63"/>
      <c r="I13" s="39" t="s">
        <v>97</v>
      </c>
    </row>
    <row r="14" spans="2:9" s="38" customFormat="1" ht="43.5" customHeight="1" x14ac:dyDescent="0.2">
      <c r="B14" s="51">
        <v>8</v>
      </c>
      <c r="C14" s="40" t="s">
        <v>12</v>
      </c>
      <c r="D14" s="63">
        <v>1</v>
      </c>
      <c r="E14" s="63"/>
      <c r="F14" s="63"/>
      <c r="G14" s="41">
        <f t="shared" si="0"/>
        <v>0.8</v>
      </c>
      <c r="H14" s="63"/>
      <c r="I14" s="39" t="s">
        <v>98</v>
      </c>
    </row>
    <row r="15" spans="2:9" s="38" customFormat="1" ht="43.5" customHeight="1" x14ac:dyDescent="0.2">
      <c r="B15" s="51">
        <v>9</v>
      </c>
      <c r="C15" s="40" t="s">
        <v>144</v>
      </c>
      <c r="D15" s="63">
        <v>1</v>
      </c>
      <c r="E15" s="63"/>
      <c r="F15" s="63"/>
      <c r="G15" s="41">
        <f t="shared" si="0"/>
        <v>0.8</v>
      </c>
      <c r="H15" s="63"/>
      <c r="I15" s="39" t="s">
        <v>99</v>
      </c>
    </row>
    <row r="16" spans="2:9" s="38" customFormat="1" ht="43.5" customHeight="1" x14ac:dyDescent="0.2">
      <c r="B16" s="39">
        <v>10</v>
      </c>
      <c r="C16" s="40" t="s">
        <v>100</v>
      </c>
      <c r="D16" s="63"/>
      <c r="E16" s="63">
        <v>0.5</v>
      </c>
      <c r="F16" s="63"/>
      <c r="G16" s="41">
        <f t="shared" si="0"/>
        <v>0.4</v>
      </c>
      <c r="H16" s="63"/>
      <c r="I16" s="39" t="s">
        <v>106</v>
      </c>
    </row>
    <row r="17" spans="2:9" s="38" customFormat="1" ht="60" customHeight="1" x14ac:dyDescent="0.2">
      <c r="B17" s="51">
        <v>11</v>
      </c>
      <c r="C17" s="52" t="s">
        <v>13</v>
      </c>
      <c r="D17" s="63">
        <v>1</v>
      </c>
      <c r="E17" s="63"/>
      <c r="F17" s="63"/>
      <c r="G17" s="41">
        <f t="shared" si="0"/>
        <v>0.8</v>
      </c>
      <c r="H17" s="63"/>
      <c r="I17" s="39" t="s">
        <v>101</v>
      </c>
    </row>
    <row r="18" spans="2:9" s="38" customFormat="1" ht="43.5" customHeight="1" x14ac:dyDescent="0.2">
      <c r="B18" s="51">
        <v>12</v>
      </c>
      <c r="C18" s="40" t="s">
        <v>145</v>
      </c>
      <c r="D18" s="63">
        <v>1</v>
      </c>
      <c r="E18" s="63"/>
      <c r="F18" s="63"/>
      <c r="G18" s="41">
        <f t="shared" si="0"/>
        <v>0.8</v>
      </c>
      <c r="H18" s="63"/>
      <c r="I18" s="39" t="s">
        <v>101</v>
      </c>
    </row>
    <row r="19" spans="2:9" s="38" customFormat="1" ht="43.5" customHeight="1" x14ac:dyDescent="0.2">
      <c r="B19" s="39">
        <v>13</v>
      </c>
      <c r="C19" s="40" t="s">
        <v>102</v>
      </c>
      <c r="D19" s="63">
        <v>1</v>
      </c>
      <c r="E19" s="63"/>
      <c r="F19" s="63"/>
      <c r="G19" s="41">
        <f t="shared" si="0"/>
        <v>0.8</v>
      </c>
      <c r="H19" s="63"/>
      <c r="I19" s="39" t="s">
        <v>34</v>
      </c>
    </row>
    <row r="20" spans="2:9" s="38" customFormat="1" ht="43.5" customHeight="1" x14ac:dyDescent="0.2">
      <c r="B20" s="51">
        <v>14</v>
      </c>
      <c r="C20" s="40" t="s">
        <v>146</v>
      </c>
      <c r="D20" s="63">
        <v>1</v>
      </c>
      <c r="E20" s="63"/>
      <c r="F20" s="63"/>
      <c r="G20" s="41">
        <f t="shared" si="0"/>
        <v>0.8</v>
      </c>
      <c r="H20" s="63"/>
      <c r="I20" s="39" t="s">
        <v>103</v>
      </c>
    </row>
    <row r="21" spans="2:9" s="38" customFormat="1" ht="43.5" customHeight="1" x14ac:dyDescent="0.2">
      <c r="B21" s="51">
        <v>15</v>
      </c>
      <c r="C21" s="40" t="s">
        <v>147</v>
      </c>
      <c r="D21" s="63">
        <v>1</v>
      </c>
      <c r="E21" s="63"/>
      <c r="F21" s="63"/>
      <c r="G21" s="41">
        <f t="shared" si="0"/>
        <v>0.8</v>
      </c>
      <c r="H21" s="63"/>
      <c r="I21" s="39" t="s">
        <v>104</v>
      </c>
    </row>
    <row r="22" spans="2:9" s="38" customFormat="1" ht="43.5" customHeight="1" x14ac:dyDescent="0.2">
      <c r="B22" s="39">
        <v>16</v>
      </c>
      <c r="C22" s="40" t="s">
        <v>148</v>
      </c>
      <c r="D22" s="63">
        <v>1</v>
      </c>
      <c r="E22" s="63"/>
      <c r="F22" s="63"/>
      <c r="G22" s="41">
        <f t="shared" si="0"/>
        <v>0.8</v>
      </c>
      <c r="H22" s="63"/>
      <c r="I22" s="39" t="s">
        <v>104</v>
      </c>
    </row>
    <row r="23" spans="2:9" s="38" customFormat="1" ht="43.5" customHeight="1" x14ac:dyDescent="0.2">
      <c r="B23" s="51">
        <v>17</v>
      </c>
      <c r="C23" s="40" t="s">
        <v>149</v>
      </c>
      <c r="D23" s="63"/>
      <c r="E23" s="64">
        <v>0.5</v>
      </c>
      <c r="F23" s="64"/>
      <c r="G23" s="41">
        <f t="shared" si="0"/>
        <v>0.4</v>
      </c>
      <c r="H23" s="64"/>
      <c r="I23" s="39" t="s">
        <v>104</v>
      </c>
    </row>
    <row r="24" spans="2:9" s="38" customFormat="1" ht="43.5" customHeight="1" x14ac:dyDescent="0.2">
      <c r="B24" s="51">
        <v>18</v>
      </c>
      <c r="C24" s="40" t="s">
        <v>46</v>
      </c>
      <c r="D24" s="63">
        <v>1</v>
      </c>
      <c r="E24" s="63"/>
      <c r="F24" s="63"/>
      <c r="G24" s="41">
        <f t="shared" si="0"/>
        <v>0.8</v>
      </c>
      <c r="H24" s="63" t="s">
        <v>227</v>
      </c>
      <c r="I24" s="39" t="s">
        <v>49</v>
      </c>
    </row>
    <row r="25" spans="2:9" s="38" customFormat="1" ht="43.5" customHeight="1" x14ac:dyDescent="0.2">
      <c r="B25" s="39">
        <v>19</v>
      </c>
      <c r="C25" s="40" t="s">
        <v>42</v>
      </c>
      <c r="D25" s="63">
        <v>1</v>
      </c>
      <c r="E25" s="63"/>
      <c r="F25" s="63"/>
      <c r="G25" s="41">
        <f t="shared" si="0"/>
        <v>0.8</v>
      </c>
      <c r="H25" s="63"/>
      <c r="I25" s="39" t="s">
        <v>107</v>
      </c>
    </row>
    <row r="26" spans="2:9" s="38" customFormat="1" ht="43.5" customHeight="1" x14ac:dyDescent="0.2">
      <c r="B26" s="51">
        <v>20</v>
      </c>
      <c r="C26" s="40" t="s">
        <v>115</v>
      </c>
      <c r="D26" s="63"/>
      <c r="E26" s="63">
        <v>0.5</v>
      </c>
      <c r="F26" s="63"/>
      <c r="G26" s="41">
        <f t="shared" si="0"/>
        <v>0.4</v>
      </c>
      <c r="H26" s="63"/>
      <c r="I26" s="39" t="s">
        <v>108</v>
      </c>
    </row>
    <row r="27" spans="2:9" s="38" customFormat="1" ht="43.5" customHeight="1" x14ac:dyDescent="0.2">
      <c r="B27" s="51">
        <v>21</v>
      </c>
      <c r="C27" s="40" t="s">
        <v>109</v>
      </c>
      <c r="D27" s="63"/>
      <c r="E27" s="63">
        <v>0.5</v>
      </c>
      <c r="F27" s="63"/>
      <c r="G27" s="41">
        <f t="shared" si="0"/>
        <v>0.4</v>
      </c>
      <c r="H27" s="63"/>
      <c r="I27" s="39" t="s">
        <v>110</v>
      </c>
    </row>
    <row r="28" spans="2:9" s="38" customFormat="1" ht="43.5" customHeight="1" x14ac:dyDescent="0.2">
      <c r="B28" s="39">
        <v>22</v>
      </c>
      <c r="C28" s="40" t="s">
        <v>150</v>
      </c>
      <c r="D28" s="63">
        <v>1</v>
      </c>
      <c r="E28" s="63"/>
      <c r="F28" s="63"/>
      <c r="G28" s="41">
        <f t="shared" si="0"/>
        <v>0.8</v>
      </c>
      <c r="H28" s="63"/>
      <c r="I28" s="39" t="s">
        <v>111</v>
      </c>
    </row>
    <row r="29" spans="2:9" s="38" customFormat="1" ht="43.5" customHeight="1" x14ac:dyDescent="0.2">
      <c r="B29" s="51">
        <v>23</v>
      </c>
      <c r="C29" s="40" t="s">
        <v>151</v>
      </c>
      <c r="D29" s="63">
        <v>1</v>
      </c>
      <c r="E29" s="63"/>
      <c r="F29" s="63"/>
      <c r="G29" s="41">
        <f t="shared" si="0"/>
        <v>0.8</v>
      </c>
      <c r="H29" s="63"/>
      <c r="I29" s="39" t="s">
        <v>112</v>
      </c>
    </row>
    <row r="30" spans="2:9" s="38" customFormat="1" ht="43.5" customHeight="1" x14ac:dyDescent="0.2">
      <c r="B30" s="51">
        <v>24</v>
      </c>
      <c r="C30" s="53" t="s">
        <v>152</v>
      </c>
      <c r="D30" s="63">
        <v>1</v>
      </c>
      <c r="E30" s="63"/>
      <c r="F30" s="63"/>
      <c r="G30" s="41">
        <f t="shared" si="0"/>
        <v>0.8</v>
      </c>
      <c r="H30" s="63"/>
      <c r="I30" s="39" t="s">
        <v>113</v>
      </c>
    </row>
    <row r="31" spans="2:9" s="38" customFormat="1" ht="43.5" customHeight="1" x14ac:dyDescent="0.2">
      <c r="B31" s="39">
        <v>25</v>
      </c>
      <c r="C31" s="40" t="s">
        <v>153</v>
      </c>
      <c r="D31" s="65">
        <v>1</v>
      </c>
      <c r="E31" s="65"/>
      <c r="F31" s="65"/>
      <c r="G31" s="41">
        <f t="shared" si="0"/>
        <v>0.8</v>
      </c>
      <c r="H31" s="65"/>
      <c r="I31" s="39" t="s">
        <v>114</v>
      </c>
    </row>
    <row r="32" spans="2:9" s="38" customFormat="1" ht="16.5" thickBot="1" x14ac:dyDescent="0.25">
      <c r="B32" s="42"/>
      <c r="C32" s="47" t="s">
        <v>8</v>
      </c>
      <c r="D32" s="13">
        <f t="shared" ref="D32:F32" si="1">SUM(D7:D31)</f>
        <v>20</v>
      </c>
      <c r="E32" s="13">
        <f t="shared" si="1"/>
        <v>2.5</v>
      </c>
      <c r="F32" s="13">
        <f t="shared" si="1"/>
        <v>0</v>
      </c>
      <c r="G32" s="13">
        <f>SUM(G7:G31)</f>
        <v>18.000000000000007</v>
      </c>
      <c r="H32" s="32"/>
      <c r="I32" s="42"/>
    </row>
    <row r="33" spans="3:8" ht="15.75" thickTop="1" x14ac:dyDescent="0.25">
      <c r="H33" s="3"/>
    </row>
    <row r="38" spans="3:8" x14ac:dyDescent="0.25">
      <c r="C38" s="1"/>
    </row>
  </sheetData>
  <sheetProtection algorithmName="SHA-512" hashValue="qcaVFJOhSnfQsY5UIWqNIPuVDZyOBOVzC6UhVAUAZ4Nw9wkPHZQCwyXQAcMI9fyoWX2iWeAj9piZHvNox62lmA==" saltValue="9hcvbbTyvlX06zRAA7PdLg==" spinCount="100000" sheet="1" objects="1" scenarios="1"/>
  <customSheetViews>
    <customSheetView guid="{6342DEBD-8362-445E-BD79-C3231DB4E93D}" scale="70" fitToPage="1">
      <selection activeCell="D31" sqref="D31"/>
      <pageMargins left="0.70866141732283472" right="0.70866141732283472" top="0.74803149606299213" bottom="0.74803149606299213" header="0.31496062992125984" footer="0.31496062992125984"/>
      <pageSetup scale="90" fitToHeight="2" orientation="portrait" r:id="rId1"/>
    </customSheetView>
    <customSheetView guid="{826D66B6-56A4-41C3-BC59-8F99338B793E}" scale="70" fitToPage="1">
      <selection activeCell="D31" sqref="D31"/>
      <pageMargins left="0.70866141732283472" right="0.70866141732283472" top="0.74803149606299213" bottom="0.74803149606299213" header="0.31496062992125984" footer="0.31496062992125984"/>
      <pageSetup scale="50" fitToHeight="2" orientation="portrait" r:id="rId2"/>
    </customSheetView>
  </customSheetViews>
  <mergeCells count="8">
    <mergeCell ref="I5:I6"/>
    <mergeCell ref="C5:C6"/>
    <mergeCell ref="B5:B6"/>
    <mergeCell ref="D5:D6"/>
    <mergeCell ref="F5:F6"/>
    <mergeCell ref="E5:E6"/>
    <mergeCell ref="G5:G6"/>
    <mergeCell ref="H5:H6"/>
  </mergeCells>
  <pageMargins left="0.70866141732283472" right="0.70866141732283472" top="0.74803149606299213" bottom="0.74803149606299213" header="0.31496062992125984" footer="0.31496062992125984"/>
  <pageSetup scale="48" fitToHeight="2"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I15"/>
  <sheetViews>
    <sheetView topLeftCell="A2" zoomScale="85" zoomScaleNormal="85" workbookViewId="0">
      <selection activeCell="F2" sqref="F2"/>
    </sheetView>
  </sheetViews>
  <sheetFormatPr baseColWidth="10" defaultRowHeight="15" x14ac:dyDescent="0.25"/>
  <cols>
    <col min="1" max="1" width="3.85546875" style="1" customWidth="1"/>
    <col min="2" max="2" width="5.7109375" customWidth="1"/>
    <col min="3" max="3" width="82.85546875" customWidth="1"/>
    <col min="4" max="4" width="11.42578125" customWidth="1"/>
    <col min="5" max="5" width="13.7109375" style="1" customWidth="1"/>
    <col min="6" max="6" width="11.42578125" style="1" customWidth="1"/>
    <col min="7" max="7" width="22.28515625" customWidth="1"/>
    <col min="8" max="8" width="25" style="1" customWidth="1"/>
    <col min="9" max="9" width="22.42578125" customWidth="1"/>
  </cols>
  <sheetData>
    <row r="1" spans="2:9" s="1" customFormat="1" ht="12.75" customHeight="1" x14ac:dyDescent="0.3">
      <c r="B1" s="2"/>
    </row>
    <row r="2" spans="2:9" s="1" customFormat="1" ht="18.75" x14ac:dyDescent="0.3">
      <c r="B2" s="2" t="s">
        <v>218</v>
      </c>
    </row>
    <row r="3" spans="2:9" s="1" customFormat="1" ht="18.75" x14ac:dyDescent="0.3">
      <c r="B3" s="2" t="s">
        <v>54</v>
      </c>
    </row>
    <row r="4" spans="2:9" x14ac:dyDescent="0.25">
      <c r="B4" s="5"/>
      <c r="C4" s="8"/>
      <c r="D4" s="7"/>
      <c r="E4" s="7"/>
      <c r="F4" s="7"/>
      <c r="G4" s="7"/>
      <c r="H4" s="7"/>
      <c r="I4" s="4"/>
    </row>
    <row r="5" spans="2:9" s="38" customFormat="1" ht="19.5" customHeight="1" x14ac:dyDescent="0.2">
      <c r="B5" s="81" t="s">
        <v>1</v>
      </c>
      <c r="C5" s="81" t="s">
        <v>2</v>
      </c>
      <c r="D5" s="82" t="s">
        <v>56</v>
      </c>
      <c r="E5" s="82" t="s">
        <v>133</v>
      </c>
      <c r="F5" s="82" t="s">
        <v>57</v>
      </c>
      <c r="G5" s="76" t="s">
        <v>3</v>
      </c>
      <c r="H5" s="76" t="s">
        <v>143</v>
      </c>
      <c r="I5" s="81" t="s">
        <v>79</v>
      </c>
    </row>
    <row r="6" spans="2:9" s="38" customFormat="1" ht="30.75" customHeight="1" x14ac:dyDescent="0.2">
      <c r="B6" s="81"/>
      <c r="C6" s="81"/>
      <c r="D6" s="82" t="s">
        <v>5</v>
      </c>
      <c r="E6" s="82" t="s">
        <v>5</v>
      </c>
      <c r="F6" s="82" t="s">
        <v>5</v>
      </c>
      <c r="G6" s="77" t="s">
        <v>5</v>
      </c>
      <c r="H6" s="77"/>
      <c r="I6" s="81" t="s">
        <v>5</v>
      </c>
    </row>
    <row r="7" spans="2:9" s="38" customFormat="1" ht="69" customHeight="1" x14ac:dyDescent="0.2">
      <c r="B7" s="39">
        <v>1</v>
      </c>
      <c r="C7" s="40" t="s">
        <v>116</v>
      </c>
      <c r="D7" s="62"/>
      <c r="E7" s="62"/>
      <c r="F7" s="62">
        <v>0</v>
      </c>
      <c r="G7" s="41">
        <f>IF(D7=1,2.857,IF(E7=0.5,(2.857/2),IF(F7=0,0,"Error")))</f>
        <v>0</v>
      </c>
      <c r="H7" s="61"/>
      <c r="I7" s="39" t="s">
        <v>37</v>
      </c>
    </row>
    <row r="8" spans="2:9" s="38" customFormat="1" ht="69" customHeight="1" x14ac:dyDescent="0.2">
      <c r="B8" s="39">
        <f>+B7+1</f>
        <v>2</v>
      </c>
      <c r="C8" s="40" t="s">
        <v>14</v>
      </c>
      <c r="D8" s="62"/>
      <c r="E8" s="62"/>
      <c r="F8" s="62">
        <v>0</v>
      </c>
      <c r="G8" s="41">
        <f t="shared" ref="G8:G13" si="0">IF(D8=1,2.857,IF(E8=0.5,(2.857/2),IF(F8=0,0,"Error")))</f>
        <v>0</v>
      </c>
      <c r="H8" s="61"/>
      <c r="I8" s="39" t="s">
        <v>35</v>
      </c>
    </row>
    <row r="9" spans="2:9" s="38" customFormat="1" ht="69" customHeight="1" x14ac:dyDescent="0.2">
      <c r="B9" s="39">
        <f t="shared" ref="B9:B13" si="1">+B8+1</f>
        <v>3</v>
      </c>
      <c r="C9" s="40" t="s">
        <v>154</v>
      </c>
      <c r="D9" s="62">
        <v>1</v>
      </c>
      <c r="E9" s="62"/>
      <c r="F9" s="62"/>
      <c r="G9" s="41">
        <f t="shared" si="0"/>
        <v>2.8570000000000002</v>
      </c>
      <c r="H9" s="61"/>
      <c r="I9" s="39" t="s">
        <v>36</v>
      </c>
    </row>
    <row r="10" spans="2:9" s="38" customFormat="1" ht="69" customHeight="1" x14ac:dyDescent="0.2">
      <c r="B10" s="39">
        <f t="shared" si="1"/>
        <v>4</v>
      </c>
      <c r="C10" s="40" t="s">
        <v>117</v>
      </c>
      <c r="D10" s="62">
        <v>1</v>
      </c>
      <c r="E10" s="62"/>
      <c r="F10" s="62"/>
      <c r="G10" s="41">
        <f t="shared" si="0"/>
        <v>2.8570000000000002</v>
      </c>
      <c r="H10" s="61"/>
      <c r="I10" s="39" t="s">
        <v>38</v>
      </c>
    </row>
    <row r="11" spans="2:9" s="38" customFormat="1" ht="69" customHeight="1" x14ac:dyDescent="0.2">
      <c r="B11" s="39">
        <f t="shared" si="1"/>
        <v>5</v>
      </c>
      <c r="C11" s="40" t="s">
        <v>155</v>
      </c>
      <c r="D11" s="62">
        <v>1</v>
      </c>
      <c r="E11" s="62"/>
      <c r="F11" s="62"/>
      <c r="G11" s="41">
        <f t="shared" si="0"/>
        <v>2.8570000000000002</v>
      </c>
      <c r="H11" s="61"/>
      <c r="I11" s="39" t="s">
        <v>39</v>
      </c>
    </row>
    <row r="12" spans="2:9" s="38" customFormat="1" ht="69" customHeight="1" x14ac:dyDescent="0.2">
      <c r="B12" s="39">
        <f t="shared" si="1"/>
        <v>6</v>
      </c>
      <c r="C12" s="40" t="s">
        <v>15</v>
      </c>
      <c r="D12" s="62">
        <v>1</v>
      </c>
      <c r="E12" s="62"/>
      <c r="F12" s="62"/>
      <c r="G12" s="41">
        <f t="shared" si="0"/>
        <v>2.8570000000000002</v>
      </c>
      <c r="H12" s="61"/>
      <c r="I12" s="39" t="s">
        <v>39</v>
      </c>
    </row>
    <row r="13" spans="2:9" s="38" customFormat="1" ht="69" customHeight="1" x14ac:dyDescent="0.2">
      <c r="B13" s="39">
        <f t="shared" si="1"/>
        <v>7</v>
      </c>
      <c r="C13" s="40" t="s">
        <v>156</v>
      </c>
      <c r="D13" s="62"/>
      <c r="E13" s="62">
        <v>0.5</v>
      </c>
      <c r="F13" s="62"/>
      <c r="G13" s="41">
        <f t="shared" si="0"/>
        <v>1.4285000000000001</v>
      </c>
      <c r="H13" s="61"/>
      <c r="I13" s="39" t="s">
        <v>50</v>
      </c>
    </row>
    <row r="14" spans="2:9" ht="16.5" thickBot="1" x14ac:dyDescent="0.3">
      <c r="C14" s="31" t="s">
        <v>8</v>
      </c>
      <c r="D14" s="14">
        <f>SUM(D7:D13)</f>
        <v>4</v>
      </c>
      <c r="E14" s="14">
        <f t="shared" ref="E14:F14" si="2">SUM(E7:E13)</f>
        <v>0.5</v>
      </c>
      <c r="F14" s="14">
        <f t="shared" si="2"/>
        <v>0</v>
      </c>
      <c r="G14" s="14">
        <f>SUM(G7:G13)</f>
        <v>12.8565</v>
      </c>
      <c r="H14" s="33"/>
    </row>
    <row r="15" spans="2:9" ht="15.75" thickTop="1" x14ac:dyDescent="0.25"/>
  </sheetData>
  <sheetProtection algorithmName="SHA-512" hashValue="dxdx4kts4QDcQw1sjxmalgX+UsMmEGQPS5gKVzOYnAf7EExg5NtFhwPZPeU63dxNjADWi4QQJFDG8yc00PRsmQ==" saltValue="da4t05aEqqCkJq7bfOfa0A==" spinCount="100000" sheet="1" objects="1" scenarios="1"/>
  <customSheetViews>
    <customSheetView guid="{6342DEBD-8362-445E-BD79-C3231DB4E93D}" scale="70" fitToPage="1" topLeftCell="A10">
      <selection activeCell="D12" sqref="D12"/>
      <pageMargins left="0.70866141732283472" right="0.70866141732283472" top="0.74803149606299213" bottom="0.74803149606299213" header="0.31496062992125984" footer="0.31496062992125984"/>
      <pageSetup scale="81" orientation="portrait" r:id="rId1"/>
    </customSheetView>
    <customSheetView guid="{826D66B6-56A4-41C3-BC59-8F99338B793E}" scale="70" fitToPage="1" topLeftCell="A10">
      <selection activeCell="D12" sqref="D12"/>
      <pageMargins left="0.70866141732283472" right="0.70866141732283472" top="0.74803149606299213" bottom="0.74803149606299213" header="0.31496062992125984" footer="0.31496062992125984"/>
      <pageSetup scale="46" orientation="portrait" r:id="rId2"/>
    </customSheetView>
  </customSheetViews>
  <mergeCells count="8">
    <mergeCell ref="I5:I6"/>
    <mergeCell ref="B5:B6"/>
    <mergeCell ref="D5:D6"/>
    <mergeCell ref="G5:G6"/>
    <mergeCell ref="C5:C6"/>
    <mergeCell ref="F5:F6"/>
    <mergeCell ref="E5:E6"/>
    <mergeCell ref="H5:H6"/>
  </mergeCells>
  <pageMargins left="0.70866141732283472" right="0.70866141732283472" top="0.74803149606299213" bottom="0.74803149606299213" header="0.31496062992125984" footer="0.31496062992125984"/>
  <pageSetup scale="61"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I19"/>
  <sheetViews>
    <sheetView zoomScale="59" zoomScaleNormal="59" workbookViewId="0">
      <selection activeCell="H14" sqref="H14"/>
    </sheetView>
  </sheetViews>
  <sheetFormatPr baseColWidth="10" defaultRowHeight="15" x14ac:dyDescent="0.25"/>
  <cols>
    <col min="1" max="1" width="5.140625" style="1" customWidth="1"/>
    <col min="2" max="2" width="7.7109375" customWidth="1"/>
    <col min="3" max="3" width="66.85546875" style="11" customWidth="1"/>
    <col min="4" max="4" width="11.42578125" customWidth="1"/>
    <col min="5" max="5" width="15.7109375" style="1" customWidth="1"/>
    <col min="6" max="6" width="11.42578125" style="1" customWidth="1"/>
    <col min="7" max="7" width="28.140625" customWidth="1"/>
    <col min="8" max="8" width="32.85546875" style="1" customWidth="1"/>
    <col min="9" max="9" width="30.85546875" bestFit="1" customWidth="1"/>
  </cols>
  <sheetData>
    <row r="1" spans="2:9" s="1" customFormat="1" ht="9.75" customHeight="1" x14ac:dyDescent="0.3">
      <c r="B1" s="2"/>
    </row>
    <row r="2" spans="2:9" s="1" customFormat="1" ht="9" customHeight="1" x14ac:dyDescent="0.3">
      <c r="B2" s="2"/>
    </row>
    <row r="3" spans="2:9" s="1" customFormat="1" ht="18.75" x14ac:dyDescent="0.3">
      <c r="B3" s="2" t="s">
        <v>218</v>
      </c>
    </row>
    <row r="4" spans="2:9" s="1" customFormat="1" ht="18.75" x14ac:dyDescent="0.3">
      <c r="B4" s="2" t="s">
        <v>55</v>
      </c>
    </row>
    <row r="5" spans="2:9" ht="11.25" customHeight="1" x14ac:dyDescent="0.25">
      <c r="B5" s="5"/>
      <c r="C5" s="9"/>
      <c r="D5" s="3"/>
      <c r="E5" s="3"/>
      <c r="F5" s="3"/>
      <c r="G5" s="3"/>
      <c r="H5" s="3"/>
      <c r="I5" s="3"/>
    </row>
    <row r="6" spans="2:9" x14ac:dyDescent="0.25">
      <c r="B6" s="5"/>
      <c r="C6" s="6"/>
      <c r="D6" s="3"/>
      <c r="E6" s="3"/>
      <c r="F6" s="3"/>
      <c r="G6" s="3"/>
      <c r="H6" s="3"/>
      <c r="I6" s="3"/>
    </row>
    <row r="7" spans="2:9" s="38" customFormat="1" ht="15" customHeight="1" x14ac:dyDescent="0.2">
      <c r="B7" s="81" t="s">
        <v>1</v>
      </c>
      <c r="C7" s="81" t="s">
        <v>2</v>
      </c>
      <c r="D7" s="83" t="s">
        <v>56</v>
      </c>
      <c r="E7" s="83" t="s">
        <v>133</v>
      </c>
      <c r="F7" s="83" t="s">
        <v>57</v>
      </c>
      <c r="G7" s="81" t="s">
        <v>3</v>
      </c>
      <c r="H7" s="81" t="s">
        <v>4</v>
      </c>
      <c r="I7" s="81" t="s">
        <v>79</v>
      </c>
    </row>
    <row r="8" spans="2:9" s="38" customFormat="1" x14ac:dyDescent="0.2">
      <c r="B8" s="81"/>
      <c r="C8" s="81"/>
      <c r="D8" s="83" t="s">
        <v>5</v>
      </c>
      <c r="E8" s="83" t="s">
        <v>5</v>
      </c>
      <c r="F8" s="83" t="s">
        <v>5</v>
      </c>
      <c r="G8" s="81" t="s">
        <v>5</v>
      </c>
      <c r="H8" s="81" t="s">
        <v>5</v>
      </c>
      <c r="I8" s="81" t="s">
        <v>5</v>
      </c>
    </row>
    <row r="9" spans="2:9" s="38" customFormat="1" ht="48.75" customHeight="1" x14ac:dyDescent="0.2">
      <c r="B9" s="54">
        <v>1</v>
      </c>
      <c r="C9" s="40" t="s">
        <v>123</v>
      </c>
      <c r="D9" s="68"/>
      <c r="E9" s="68">
        <v>0.5</v>
      </c>
      <c r="F9" s="68"/>
      <c r="G9" s="41">
        <f t="shared" ref="G9:G17" si="0">IF(D9=1,2.222,IF(E9=0.5,(2.222/2),IF(F9=0,0,"Error")))</f>
        <v>1.111</v>
      </c>
      <c r="H9" s="64"/>
      <c r="I9" s="39" t="s">
        <v>40</v>
      </c>
    </row>
    <row r="10" spans="2:9" s="38" customFormat="1" ht="48.75" customHeight="1" x14ac:dyDescent="0.2">
      <c r="B10" s="39">
        <v>2</v>
      </c>
      <c r="C10" s="40" t="s">
        <v>124</v>
      </c>
      <c r="D10" s="68"/>
      <c r="E10" s="69">
        <v>0.5</v>
      </c>
      <c r="F10" s="69"/>
      <c r="G10" s="41">
        <f t="shared" si="0"/>
        <v>1.111</v>
      </c>
      <c r="H10" s="63"/>
      <c r="I10" s="39" t="s">
        <v>40</v>
      </c>
    </row>
    <row r="11" spans="2:9" s="38" customFormat="1" ht="48.75" customHeight="1" x14ac:dyDescent="0.2">
      <c r="B11" s="39">
        <v>3</v>
      </c>
      <c r="C11" s="40" t="s">
        <v>157</v>
      </c>
      <c r="D11" s="68"/>
      <c r="E11" s="69">
        <v>0.5</v>
      </c>
      <c r="F11" s="69"/>
      <c r="G11" s="41">
        <f t="shared" si="0"/>
        <v>1.111</v>
      </c>
      <c r="H11" s="63"/>
      <c r="I11" s="39" t="s">
        <v>40</v>
      </c>
    </row>
    <row r="12" spans="2:9" s="38" customFormat="1" ht="48.75" customHeight="1" x14ac:dyDescent="0.2">
      <c r="B12" s="39">
        <v>4</v>
      </c>
      <c r="C12" s="40" t="s">
        <v>17</v>
      </c>
      <c r="D12" s="68"/>
      <c r="E12" s="69"/>
      <c r="F12" s="69">
        <v>0</v>
      </c>
      <c r="G12" s="41">
        <f t="shared" si="0"/>
        <v>0</v>
      </c>
      <c r="H12" s="63"/>
      <c r="I12" s="39" t="s">
        <v>41</v>
      </c>
    </row>
    <row r="13" spans="2:9" s="38" customFormat="1" ht="48.75" customHeight="1" x14ac:dyDescent="0.2">
      <c r="B13" s="39">
        <v>5</v>
      </c>
      <c r="C13" s="40" t="s">
        <v>43</v>
      </c>
      <c r="D13" s="68"/>
      <c r="E13" s="69">
        <v>0.5</v>
      </c>
      <c r="F13" s="69"/>
      <c r="G13" s="41">
        <f t="shared" si="0"/>
        <v>1.111</v>
      </c>
      <c r="H13" s="63"/>
      <c r="I13" s="39" t="s">
        <v>118</v>
      </c>
    </row>
    <row r="14" spans="2:9" s="38" customFormat="1" ht="48.75" customHeight="1" x14ac:dyDescent="0.2">
      <c r="B14" s="54">
        <v>6</v>
      </c>
      <c r="C14" s="40" t="s">
        <v>158</v>
      </c>
      <c r="D14" s="68">
        <v>1</v>
      </c>
      <c r="E14" s="69"/>
      <c r="F14" s="69"/>
      <c r="G14" s="41">
        <f t="shared" si="0"/>
        <v>2.222</v>
      </c>
      <c r="H14" s="63" t="s">
        <v>228</v>
      </c>
      <c r="I14" s="39" t="s">
        <v>119</v>
      </c>
    </row>
    <row r="15" spans="2:9" s="38" customFormat="1" ht="48.75" customHeight="1" x14ac:dyDescent="0.2">
      <c r="B15" s="54">
        <v>7</v>
      </c>
      <c r="C15" s="40" t="s">
        <v>126</v>
      </c>
      <c r="D15" s="68"/>
      <c r="E15" s="69"/>
      <c r="F15" s="69">
        <v>0</v>
      </c>
      <c r="G15" s="41">
        <f t="shared" si="0"/>
        <v>0</v>
      </c>
      <c r="H15" s="63"/>
      <c r="I15" s="39" t="s">
        <v>120</v>
      </c>
    </row>
    <row r="16" spans="2:9" s="38" customFormat="1" ht="48.75" customHeight="1" x14ac:dyDescent="0.2">
      <c r="B16" s="54">
        <v>8</v>
      </c>
      <c r="C16" s="40" t="s">
        <v>125</v>
      </c>
      <c r="D16" s="68"/>
      <c r="E16" s="69">
        <v>0.5</v>
      </c>
      <c r="F16" s="69"/>
      <c r="G16" s="41">
        <f t="shared" si="0"/>
        <v>1.111</v>
      </c>
      <c r="H16" s="63"/>
      <c r="I16" s="39" t="s">
        <v>121</v>
      </c>
    </row>
    <row r="17" spans="2:9" s="38" customFormat="1" ht="48.75" customHeight="1" x14ac:dyDescent="0.2">
      <c r="B17" s="54">
        <v>9</v>
      </c>
      <c r="C17" s="40" t="s">
        <v>159</v>
      </c>
      <c r="D17" s="68"/>
      <c r="E17" s="69">
        <v>0.5</v>
      </c>
      <c r="F17" s="69"/>
      <c r="G17" s="41">
        <f t="shared" si="0"/>
        <v>1.111</v>
      </c>
      <c r="H17" s="65"/>
      <c r="I17" s="55" t="s">
        <v>122</v>
      </c>
    </row>
    <row r="18" spans="2:9" s="38" customFormat="1" ht="16.5" thickBot="1" x14ac:dyDescent="0.3">
      <c r="C18" s="47" t="s">
        <v>8</v>
      </c>
      <c r="D18" s="13">
        <f>SUM(D9:D17)</f>
        <v>1</v>
      </c>
      <c r="E18" s="13">
        <f t="shared" ref="E18:G18" si="1">SUM(E9:E17)</f>
        <v>3</v>
      </c>
      <c r="F18" s="13">
        <f t="shared" si="1"/>
        <v>0</v>
      </c>
      <c r="G18" s="13">
        <f t="shared" si="1"/>
        <v>8.8879999999999999</v>
      </c>
      <c r="H18" s="32"/>
      <c r="I18" s="56"/>
    </row>
    <row r="19" spans="2:9" ht="15.75" thickTop="1" x14ac:dyDescent="0.25"/>
  </sheetData>
  <sheetProtection algorithmName="SHA-512" hashValue="p7i/FS5ZUCBJn/peKY4yCybNN3wyyslOf7ZZ+lv+ynXvcvr2R7Y/872q3nzQgjAYhocjcyNj3Zh62bOzIHiQAg==" saltValue="C/lf5xXI2PjPEPo9xYwXhw==" spinCount="100000" sheet="1" objects="1" scenarios="1"/>
  <customSheetViews>
    <customSheetView guid="{6342DEBD-8362-445E-BD79-C3231DB4E93D}" scale="70" fitToPage="1">
      <selection activeCell="G10" sqref="G10"/>
      <pageMargins left="0.70866141732283472" right="0.70866141732283472" top="0.74803149606299213" bottom="0.74803149606299213" header="0.31496062992125984" footer="0.31496062992125984"/>
      <pageSetup scale="92" orientation="portrait" r:id="rId1"/>
    </customSheetView>
    <customSheetView guid="{826D66B6-56A4-41C3-BC59-8F99338B793E}" scale="70" fitToPage="1">
      <selection activeCell="E10" sqref="E10"/>
      <pageMargins left="0.70866141732283472" right="0.70866141732283472" top="0.74803149606299213" bottom="0.74803149606299213" header="0.31496062992125984" footer="0.31496062992125984"/>
      <pageSetup scale="44" orientation="portrait" r:id="rId2"/>
    </customSheetView>
  </customSheetViews>
  <mergeCells count="8">
    <mergeCell ref="I7:I8"/>
    <mergeCell ref="B7:B8"/>
    <mergeCell ref="C7:C8"/>
    <mergeCell ref="D7:D8"/>
    <mergeCell ref="G7:G8"/>
    <mergeCell ref="F7:F8"/>
    <mergeCell ref="E7:E8"/>
    <mergeCell ref="H7:H8"/>
  </mergeCells>
  <pageMargins left="0.70866141732283472" right="0.70866141732283472" top="0.74803149606299213" bottom="0.74803149606299213" header="0.31496062992125984" footer="0.31496062992125984"/>
  <pageSetup scale="58"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INSTRUCTIVO</vt:lpstr>
      <vt:lpstr>GENERALES</vt:lpstr>
      <vt:lpstr>1 AMB DE CONTROL</vt:lpstr>
      <vt:lpstr>2.- EVAL DE RIESGOS</vt:lpstr>
      <vt:lpstr>3.-ACT DE CONTROL</vt:lpstr>
      <vt:lpstr>4.-INF Y COMUNICA</vt:lpstr>
      <vt:lpstr>5.- SUPERVISION</vt:lpstr>
      <vt:lpstr>'1 AMB DE CONTROL'!Títulos_a_imprimir</vt:lpstr>
      <vt:lpstr>'2.- EVAL DE RIESGOS'!Títulos_a_imprimir</vt:lpstr>
      <vt:lpstr>'3.-ACT DE CONTROL'!Títulos_a_imprimir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martha.calvillo</dc:creator>
  <cp:lastModifiedBy>emma.medina</cp:lastModifiedBy>
  <cp:lastPrinted>2018-03-23T14:35:51Z</cp:lastPrinted>
  <dcterms:created xsi:type="dcterms:W3CDTF">2015-09-21T17:14:36Z</dcterms:created>
  <dcterms:modified xsi:type="dcterms:W3CDTF">2018-03-23T19:45:11Z</dcterms:modified>
</cp:coreProperties>
</file>