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claudia.garciaz - Vista personalizada" guid="{6342DEBD-8362-445E-BD79-C3231DB4E93D}" mergeInterval="0" personalView="1" maximized="1" xWindow="1" yWindow="1" windowWidth="1008" windowHeight="324" tabRatio="798" activeSheetId="4"/>
    <customWorkbookView name="Administrador - Vista personalizada" guid="{826D66B6-56A4-41C3-BC59-8F99338B793E}" mergeInterval="0" personalView="1" maximized="1" xWindow="1" yWindow="1" windowWidth="1366" windowHeight="538" tabRatio="798" activeSheetId="7"/>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<sst xmlns="http://schemas.openxmlformats.org/spreadsheetml/2006/main" count="339" uniqueCount="233">
  <si>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</si>
  <si>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</si>
  <si>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</si>
  <si>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</si>
  <si>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</si>
  <si>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</si>
  <si>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</si>
  <si>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</si>
  <si>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</si>
  <si>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</si>
  <si>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</si>
  <si>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</si>
  <si>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</si>
  <si>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</si>
  <si>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</si>
  <si>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</si>
  <si>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</si>
  <si>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</si>
  <si>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</si>
  <si>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</si>
  <si>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</si>
  <si>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</si>
  <si>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</si>
  <si>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</si>
  <si>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</si>
  <si>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</si>
  <si>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</si>
  <si>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</si>
  <si>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</si>
  <si>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</si>
  <si>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</si>
  <si>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</si>
  <si>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</si>
  <si>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</si>
  <si>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</si>
  <si>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</si>
  <si>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</si>
  <si>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</si>
  <si>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</si>
  <si>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</si>
  <si>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</si>
  <si>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</si>
  <si>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</si>
  <si>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</si>
  <si>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</si>
  <si>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</si>
  <si>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</si>
  <si>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</si>
  <si>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</si>
  <si>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</si>
  <si>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</si>
  <si>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</si>
  <si>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</si>
  <si>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</si>
  <si>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</si>
  <si>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</si>
  <si>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</si>
  <si>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</si>
  <si>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</si>
  <si>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</si>
  <si>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</si>
  <si>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</si>
  <si>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</si>
  <si>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</si>
  <si>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</si>
  <si>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</si>
  <si>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</si>
  <si>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</si>
  <si>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</si>
  <si>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</si>
  <si>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</si>
  <si>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</si>
  <si>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</si>
  <si>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</si>
  <si>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</si>
  <si>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</si>
  <si>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</si>
  <si>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</si>
  <si>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</si>
  <si>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</si>
  <si>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</si>
  <si>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</si>
  <si>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</si>
  <si>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</si>
  <si>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</si>
  <si>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</si>
  <si>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</si>
  <si>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</si>
  <si>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</si>
  <si>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</si>
  <si>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</si>
  <si>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</si>
  <si>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</si>
  <si>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</si>
  <si>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</si>
  <si>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</si>
  <si>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</si>
  <si>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</si>
  <si>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</si>
  <si>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</si>
  <si>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</si>
  <si>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</si>
  <si>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</si>
  <si>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</si>
  <si>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</si>
  <si>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</si>
  <si>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</si>
  <si>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</si>
  <si>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</si>
  <si>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</si>
  <si>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</si>
  <si>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</si>
  <si>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</si>
  <si>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</si>
  <si>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</si>
  <si>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</si>
  <si>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</si>
  <si>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</si>
  <si>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</si>
  <si>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</si>
  <si>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</si>
  <si>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</si>
  <si>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</si>
  <si>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</si>
  <si>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</si>
  <si>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</si>
  <si>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</si>
  <si>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</si>
  <si>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</si>
  <si>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</si>
  <si>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</si>
  <si>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</si>
  <si>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</si>
  <si>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</si>
  <si>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</si>
  <si>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</si>
  <si>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</si>
  <si>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</si>
  <si>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</si>
  <si>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</si>
  <si>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</si>
  <si>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</si>
  <si>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</si>
  <si>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</si>
  <si>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</si>
  <si>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</si>
  <si>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</si>
  <si>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</si>
  <si>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</si>
  <si>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</si>
  <si>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</si>
  <si>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</si>
  <si>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</si>
  <si>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</si>
  <si>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</si>
  <si>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</si>
  <si>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</si>
  <si>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</si>
  <si>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</si>
  <si>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</si>
  <si>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</si>
  <si>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</si>
  <si>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</si>
  <si>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</si>
  <si>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</si>
  <si>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</si>
  <si>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</si>
  <si>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</si>
  <si>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</si>
  <si>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</si>
  <si>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</si>
  <si>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</si>
  <si>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</si>
  <si>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</si>
  <si>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</si>
  <si>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</si>
  <si>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</si>
  <si>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</si>
  <si>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</si>
  <si>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</si>
  <si>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</si>
  <si>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</si>
  <si>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</si>
  <si>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</si>
  <si>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</si>
  <si>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</si>
  <si>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</si>
  <si>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</si>
  <si>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</si>
  <si>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</si>
  <si>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</si>
  <si>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</si>
  <si>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</si>
  <si>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</si>
  <si>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</si>
  <si>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</si>
  <si>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</si>
  <si>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</si>
  <si>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</si>
  <si>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</si>
  <si>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</si>
  <si>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</si>
  <si>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</si>
  <si>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</si>
  <si>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</si>
  <si>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</si>
  <si>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</si>
  <si>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</si>
  <si>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</si>
  <si>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</si>
  <si>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</si>
  <si>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</si>
  <si>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</si>
  <si>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</si>
  <si>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</si>
  <si>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</si>
  <si>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</si>
  <si>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</si>
  <si>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</si>
  <si>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</si>
  <si>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</si>
  <si>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</si>
  <si>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</si>
  <si>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</si>
  <si>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</si>
  <si>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Portal</t>
  </si>
  <si>
    <t>16 Enero 2017 -Rodolfo Esquivel Cañedo Dir. Gra de Administración y Servicio</t>
  </si>
  <si>
    <t>Guillermina                        Roberto Hernandez</t>
  </si>
  <si>
    <t>Informes Trimestrales</t>
  </si>
  <si>
    <t>La ultima versión si esta alineada</t>
  </si>
  <si>
    <t>Falta actualizar</t>
  </si>
  <si>
    <t>Falta difusión</t>
  </si>
  <si>
    <t>Según se requiera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</si>
</sst>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1" t="s">
        <v>165</v>
      </c>
      <c r="C5" s="71"/>
      <c r="D5" s="71"/>
      <c r="E5" s="71"/>
    </row>
    <row r="6" spans="1:5" x14ac:dyDescent="0.2">
      <c r="A6" s="17" t="s">
        <v>161</v>
      </c>
      <c r="B6" s="71" t="s">
        <v>162</v>
      </c>
      <c r="C6" s="71"/>
      <c r="D6" s="71"/>
      <c r="E6" s="71"/>
    </row>
    <row r="7" spans="1:5" x14ac:dyDescent="0.2">
      <c r="B7" s="57" t="s">
        <v>224</v>
      </c>
    </row>
    <row r="8" spans="1:5" x14ac:dyDescent="0.2">
      <c r="B8" s="15" t="s">
        <v>163</v>
      </c>
    </row>
    <row r="9" spans="1:5" x14ac:dyDescent="0.25">
      <c r="A9" s="17" t="s">
        <v>164</v>
      </c>
      <c r="B9" s="18" t="s">
        <v>166</v>
      </c>
    </row>
    <row r="10" spans="1:5" ht="23.25" customHeight="1" x14ac:dyDescent="0.2">
      <c r="A10" s="17">
        <v>3.1</v>
      </c>
      <c r="B10" s="71" t="s">
        <v>171</v>
      </c>
      <c r="C10" s="71"/>
      <c r="D10" s="71"/>
      <c r="E10" s="71"/>
    </row>
    <row r="11" spans="1:5" x14ac:dyDescent="0.2">
      <c r="A11" s="17">
        <v>3.2</v>
      </c>
      <c r="B11" s="71" t="s">
        <v>170</v>
      </c>
      <c r="C11" s="71"/>
      <c r="D11" s="71"/>
      <c r="E11" s="71"/>
    </row>
    <row r="12" spans="1:5" x14ac:dyDescent="0.2">
      <c r="A12" s="17">
        <v>3.3</v>
      </c>
      <c r="B12" s="71" t="s">
        <v>220</v>
      </c>
      <c r="C12" s="71"/>
      <c r="D12" s="71"/>
      <c r="E12" s="71"/>
    </row>
    <row r="13" spans="1:5" x14ac:dyDescent="0.2">
      <c r="A13" s="17">
        <v>3.4</v>
      </c>
      <c r="B13" s="71" t="s">
        <v>172</v>
      </c>
      <c r="C13" s="71"/>
      <c r="D13" s="71"/>
      <c r="E13" s="71"/>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1" t="s">
        <v>221</v>
      </c>
      <c r="C25" s="71"/>
      <c r="D25" s="71"/>
      <c r="E25" s="71"/>
    </row>
    <row r="26" spans="1:5" ht="33.75" customHeight="1" x14ac:dyDescent="0.2">
      <c r="A26" s="17" t="s">
        <v>186</v>
      </c>
      <c r="B26" s="71" t="s">
        <v>194</v>
      </c>
      <c r="C26" s="71"/>
      <c r="D26" s="71"/>
      <c r="E26" s="71"/>
    </row>
    <row r="27" spans="1:5" ht="24.75" customHeight="1" x14ac:dyDescent="0.2">
      <c r="A27" s="17" t="s">
        <v>192</v>
      </c>
      <c r="B27" s="71" t="s">
        <v>187</v>
      </c>
      <c r="C27" s="71"/>
      <c r="D27" s="71"/>
      <c r="E27" s="71"/>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1" t="s">
        <v>195</v>
      </c>
      <c r="C34" s="71"/>
      <c r="D34" s="71"/>
      <c r="E34" s="71"/>
    </row>
    <row r="36" spans="1:10" ht="23.25" customHeight="1" x14ac:dyDescent="0.2">
      <c r="B36" s="72" t="s">
        <v>136</v>
      </c>
      <c r="C36" s="73"/>
      <c r="D36" s="74" t="s">
        <v>196</v>
      </c>
      <c r="E36" s="74"/>
    </row>
    <row r="37" spans="1:10" x14ac:dyDescent="0.2">
      <c r="B37" s="70" t="s">
        <v>182</v>
      </c>
      <c r="C37" s="70" t="s">
        <v>197</v>
      </c>
      <c r="D37" s="74"/>
      <c r="E37" s="74"/>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1" t="s">
        <v>210</v>
      </c>
      <c r="C42" s="71"/>
      <c r="D42" s="71"/>
      <c r="E42" s="71"/>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14.354999999999999</v>
      </c>
      <c r="I46" s="28"/>
      <c r="J46" s="29"/>
    </row>
    <row r="47" spans="1:10" ht="24.75" customHeight="1" x14ac:dyDescent="0.2">
      <c r="B47" s="20" t="s">
        <v>9</v>
      </c>
      <c r="C47" s="36">
        <f>+'2.- EVAL DE RIESGOS'!G14</f>
        <v>16.664999999999999</v>
      </c>
      <c r="I47" s="28"/>
      <c r="J47" s="29"/>
    </row>
    <row r="48" spans="1:10" ht="24.75" customHeight="1" x14ac:dyDescent="0.2">
      <c r="B48" s="20" t="s">
        <v>10</v>
      </c>
      <c r="C48" s="36">
        <f>+'3.-ACT DE CONTROL'!G32</f>
        <v>18.000000000000007</v>
      </c>
      <c r="I48" s="28"/>
      <c r="J48" s="29"/>
    </row>
    <row r="49" spans="2:10" ht="24.75" customHeight="1" x14ac:dyDescent="0.2">
      <c r="B49" s="20" t="s">
        <v>223</v>
      </c>
      <c r="C49" s="36">
        <f>+'4.-INF Y COMUNICA'!G14</f>
        <v>12.8565</v>
      </c>
      <c r="I49" s="28"/>
      <c r="J49" s="29"/>
    </row>
    <row r="50" spans="2:10" ht="24.75" customHeight="1" x14ac:dyDescent="0.2">
      <c r="B50" s="20" t="s">
        <v>16</v>
      </c>
      <c r="C50" s="36">
        <f>+'5.- SUPERVISION'!G18</f>
        <v>8.8879999999999999</v>
      </c>
      <c r="I50" s="28"/>
      <c r="J50" s="29"/>
    </row>
    <row r="51" spans="2:10" ht="24.75" customHeight="1" x14ac:dyDescent="0.25">
      <c r="B51" s="35" t="s">
        <v>214</v>
      </c>
      <c r="C51" s="37">
        <f>SUM(C46:C50)</f>
        <v>70.764500000000012</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6342DEBD-8362-445E-BD79-C3231DB4E93D}" scale="70">
      <selection activeCell="C9" sqref="C9"/>
      <pageMargins left="0.7" right="0.7" top="0.75" bottom="0.75" header="0.3" footer="0.3"/>
    </customSheetView>
    <customSheetView guid="{826D66B6-56A4-41C3-BC59-8F99338B793E}"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14" zoomScale="85" zoomScaleNormal="85" workbookViewId="0">
      <selection activeCell="E21" sqref="E21"/>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8" t="s">
        <v>1</v>
      </c>
      <c r="B5" s="78" t="s">
        <v>2</v>
      </c>
      <c r="C5" s="75" t="s">
        <v>56</v>
      </c>
      <c r="D5" s="75" t="s">
        <v>57</v>
      </c>
      <c r="E5" s="76" t="s">
        <v>4</v>
      </c>
    </row>
    <row r="6" spans="1:5" s="38" customFormat="1" ht="15" customHeight="1" x14ac:dyDescent="0.2">
      <c r="A6" s="78"/>
      <c r="B6" s="78"/>
      <c r="C6" s="75"/>
      <c r="D6" s="75"/>
      <c r="E6" s="77" t="s">
        <v>5</v>
      </c>
    </row>
    <row r="7" spans="1:5" s="38" customFormat="1" ht="38.25" customHeight="1" x14ac:dyDescent="0.2">
      <c r="A7" s="39">
        <v>1</v>
      </c>
      <c r="B7" s="48" t="s">
        <v>66</v>
      </c>
      <c r="C7" s="64" t="s">
        <v>56</v>
      </c>
      <c r="D7" s="64"/>
      <c r="E7" s="64" t="s">
        <v>225</v>
      </c>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t="s">
        <v>226</v>
      </c>
    </row>
    <row r="11" spans="1:5" s="38" customFormat="1" ht="38.25" customHeight="1" x14ac:dyDescent="0.2">
      <c r="A11" s="39">
        <v>5</v>
      </c>
      <c r="B11" s="39" t="s">
        <v>59</v>
      </c>
      <c r="C11" s="64" t="s">
        <v>56</v>
      </c>
      <c r="D11" s="64"/>
      <c r="E11" s="64"/>
    </row>
    <row r="12" spans="1:5" s="38" customFormat="1" ht="38.25" customHeight="1" x14ac:dyDescent="0.2">
      <c r="A12" s="39">
        <v>6</v>
      </c>
      <c r="B12" s="48" t="s">
        <v>58</v>
      </c>
      <c r="C12" s="64" t="s">
        <v>56</v>
      </c>
      <c r="D12" s="64"/>
      <c r="E12" s="64"/>
    </row>
    <row r="13" spans="1:5" s="38" customFormat="1" ht="58.5" customHeight="1" x14ac:dyDescent="0.2">
      <c r="A13" s="39">
        <v>7</v>
      </c>
      <c r="B13" s="48" t="s">
        <v>60</v>
      </c>
      <c r="C13" s="64" t="s">
        <v>56</v>
      </c>
      <c r="D13" s="64"/>
      <c r="E13" s="64" t="s">
        <v>227</v>
      </c>
    </row>
    <row r="14" spans="1:5" s="38" customFormat="1" ht="54" customHeight="1" x14ac:dyDescent="0.2">
      <c r="A14" s="39">
        <v>8</v>
      </c>
      <c r="B14" s="48" t="s">
        <v>61</v>
      </c>
      <c r="C14" s="64" t="s">
        <v>56</v>
      </c>
      <c r="D14" s="64"/>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c r="D16" s="64"/>
      <c r="E16" s="64"/>
    </row>
    <row r="17" spans="1:5" s="38" customFormat="1" ht="44.25" customHeight="1" x14ac:dyDescent="0.2">
      <c r="A17" s="49">
        <v>9.1999999999999993</v>
      </c>
      <c r="B17" s="50" t="s">
        <v>63</v>
      </c>
      <c r="C17" s="64" t="s">
        <v>56</v>
      </c>
      <c r="D17" s="64"/>
      <c r="E17" s="64"/>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c r="D20" s="64" t="s">
        <v>57</v>
      </c>
      <c r="E20" s="64"/>
    </row>
    <row r="21" spans="1:5" s="38" customFormat="1" ht="44.25" customHeight="1" x14ac:dyDescent="0.2">
      <c r="A21" s="39">
        <v>11</v>
      </c>
      <c r="B21" s="48" t="s">
        <v>70</v>
      </c>
      <c r="C21" s="64" t="s">
        <v>56</v>
      </c>
      <c r="D21" s="64"/>
      <c r="E21" s="64" t="s">
        <v>228</v>
      </c>
    </row>
    <row r="22" spans="1:5" s="38" customFormat="1" ht="44.25" customHeight="1" x14ac:dyDescent="0.2">
      <c r="A22" s="39">
        <v>12</v>
      </c>
      <c r="B22" s="48" t="s">
        <v>69</v>
      </c>
      <c r="C22" s="64" t="s">
        <v>56</v>
      </c>
      <c r="D22" s="64"/>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1"/>
    </customSheetView>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19" zoomScale="68" zoomScaleNormal="68" workbookViewId="0">
      <selection activeCell="H22" sqref="H22"/>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6" t="s">
        <v>1</v>
      </c>
      <c r="C5" s="76" t="s">
        <v>2</v>
      </c>
      <c r="D5" s="79" t="s">
        <v>56</v>
      </c>
      <c r="E5" s="79" t="s">
        <v>133</v>
      </c>
      <c r="F5" s="79" t="s">
        <v>57</v>
      </c>
      <c r="G5" s="76" t="s">
        <v>213</v>
      </c>
      <c r="H5" s="76" t="s">
        <v>143</v>
      </c>
      <c r="I5" s="76" t="s">
        <v>79</v>
      </c>
    </row>
    <row r="6" spans="2:9" s="38" customFormat="1" ht="45" customHeight="1" x14ac:dyDescent="0.2">
      <c r="B6" s="77"/>
      <c r="C6" s="77"/>
      <c r="D6" s="80" t="s">
        <v>5</v>
      </c>
      <c r="E6" s="80" t="s">
        <v>5</v>
      </c>
      <c r="F6" s="80" t="s">
        <v>5</v>
      </c>
      <c r="G6" s="77" t="s">
        <v>5</v>
      </c>
      <c r="H6" s="77"/>
      <c r="I6" s="77"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c r="E8" s="63">
        <v>0.5</v>
      </c>
      <c r="F8" s="63"/>
      <c r="G8" s="58">
        <f>IF(D8=1,0.87,IF(E8=0.5,(0.87/2),IF(F8=0,0,"Error")))</f>
        <v>0.435</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c r="E10" s="63">
        <v>0.5</v>
      </c>
      <c r="F10" s="63"/>
      <c r="G10" s="58">
        <f t="shared" si="0"/>
        <v>0.435</v>
      </c>
      <c r="H10" s="64"/>
      <c r="I10" s="39" t="s">
        <v>20</v>
      </c>
    </row>
    <row r="11" spans="2:9" s="38" customFormat="1" ht="45" customHeight="1" x14ac:dyDescent="0.2">
      <c r="B11" s="39">
        <v>5</v>
      </c>
      <c r="C11" s="40" t="s">
        <v>140</v>
      </c>
      <c r="D11" s="63"/>
      <c r="E11" s="63">
        <v>0.5</v>
      </c>
      <c r="F11" s="63"/>
      <c r="G11" s="58">
        <f t="shared" si="0"/>
        <v>0.435</v>
      </c>
      <c r="H11" s="64"/>
      <c r="I11" s="39" t="s">
        <v>20</v>
      </c>
    </row>
    <row r="12" spans="2:9" s="38" customFormat="1" ht="45" customHeight="1" x14ac:dyDescent="0.2">
      <c r="B12" s="39">
        <v>6</v>
      </c>
      <c r="C12" s="40" t="s">
        <v>141</v>
      </c>
      <c r="D12" s="63"/>
      <c r="E12" s="63">
        <v>0.5</v>
      </c>
      <c r="F12" s="63"/>
      <c r="G12" s="58">
        <f t="shared" si="0"/>
        <v>0.435</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c r="E15" s="63">
        <v>0.5</v>
      </c>
      <c r="F15" s="63"/>
      <c r="G15" s="58">
        <f t="shared" si="0"/>
        <v>0.435</v>
      </c>
      <c r="H15" s="64"/>
      <c r="I15" s="39" t="s">
        <v>23</v>
      </c>
    </row>
    <row r="16" spans="2:9" s="38" customFormat="1" ht="45" customHeight="1" x14ac:dyDescent="0.2">
      <c r="B16" s="39">
        <v>10</v>
      </c>
      <c r="C16" s="40" t="s">
        <v>73</v>
      </c>
      <c r="D16" s="63"/>
      <c r="E16" s="63">
        <v>0.5</v>
      </c>
      <c r="F16" s="63"/>
      <c r="G16" s="58">
        <f t="shared" si="0"/>
        <v>0.435</v>
      </c>
      <c r="H16" s="64"/>
      <c r="I16" s="39" t="s">
        <v>24</v>
      </c>
    </row>
    <row r="17" spans="2:9" s="38" customFormat="1" ht="45" customHeight="1" x14ac:dyDescent="0.2">
      <c r="B17" s="39">
        <v>11</v>
      </c>
      <c r="C17" s="40" t="s">
        <v>89</v>
      </c>
      <c r="D17" s="63">
        <v>1</v>
      </c>
      <c r="E17" s="63"/>
      <c r="F17" s="63"/>
      <c r="G17" s="58">
        <f t="shared" si="0"/>
        <v>0.87</v>
      </c>
      <c r="H17" s="64"/>
      <c r="I17" s="39" t="s">
        <v>25</v>
      </c>
    </row>
    <row r="18" spans="2:9" s="38" customFormat="1" ht="45" customHeight="1" x14ac:dyDescent="0.2">
      <c r="B18" s="39">
        <v>12</v>
      </c>
      <c r="C18" s="40" t="s">
        <v>47</v>
      </c>
      <c r="D18" s="63"/>
      <c r="E18" s="63">
        <v>0.5</v>
      </c>
      <c r="F18" s="63"/>
      <c r="G18" s="58">
        <f t="shared" si="0"/>
        <v>0.435</v>
      </c>
      <c r="H18" s="64"/>
      <c r="I18" s="39" t="s">
        <v>26</v>
      </c>
    </row>
    <row r="19" spans="2:9" s="38" customFormat="1" ht="45" customHeight="1" x14ac:dyDescent="0.2">
      <c r="B19" s="39">
        <v>13</v>
      </c>
      <c r="C19" s="40" t="s">
        <v>130</v>
      </c>
      <c r="D19" s="63">
        <v>1</v>
      </c>
      <c r="E19" s="63"/>
      <c r="F19" s="63"/>
      <c r="G19" s="58">
        <f t="shared" si="0"/>
        <v>0.87</v>
      </c>
      <c r="H19" s="64"/>
      <c r="I19" s="39" t="s">
        <v>27</v>
      </c>
    </row>
    <row r="20" spans="2:9" s="38" customFormat="1" ht="45" customHeight="1" x14ac:dyDescent="0.2">
      <c r="B20" s="39">
        <v>14</v>
      </c>
      <c r="C20" s="40" t="s">
        <v>131</v>
      </c>
      <c r="D20" s="63"/>
      <c r="E20" s="63">
        <v>0.5</v>
      </c>
      <c r="F20" s="63"/>
      <c r="G20" s="58">
        <f t="shared" si="0"/>
        <v>0.435</v>
      </c>
      <c r="H20" s="64"/>
      <c r="I20" s="39" t="s">
        <v>27</v>
      </c>
    </row>
    <row r="21" spans="2:9" s="38" customFormat="1" ht="45" customHeight="1" x14ac:dyDescent="0.2">
      <c r="B21" s="39">
        <v>15</v>
      </c>
      <c r="C21" s="40" t="s">
        <v>7</v>
      </c>
      <c r="D21" s="63"/>
      <c r="E21" s="63">
        <v>0.5</v>
      </c>
      <c r="F21" s="63"/>
      <c r="G21" s="58">
        <f t="shared" si="0"/>
        <v>0.435</v>
      </c>
      <c r="H21" s="64"/>
      <c r="I21" s="39" t="s">
        <v>28</v>
      </c>
    </row>
    <row r="22" spans="2:9" s="38" customFormat="1" ht="45" customHeight="1" x14ac:dyDescent="0.2">
      <c r="B22" s="39">
        <v>16</v>
      </c>
      <c r="C22" s="40" t="s">
        <v>90</v>
      </c>
      <c r="D22" s="63"/>
      <c r="E22" s="63">
        <v>0.5</v>
      </c>
      <c r="F22" s="63"/>
      <c r="G22" s="58">
        <f t="shared" si="0"/>
        <v>0.435</v>
      </c>
      <c r="H22" s="64" t="s">
        <v>230</v>
      </c>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c r="E27" s="63">
        <v>0.5</v>
      </c>
      <c r="F27" s="63"/>
      <c r="G27" s="58">
        <f t="shared" si="0"/>
        <v>0.435</v>
      </c>
      <c r="H27" s="64" t="s">
        <v>229</v>
      </c>
      <c r="I27" s="39" t="s">
        <v>78</v>
      </c>
    </row>
    <row r="28" spans="2:9" s="38" customFormat="1" ht="45" customHeight="1" x14ac:dyDescent="0.2">
      <c r="B28" s="39">
        <v>22</v>
      </c>
      <c r="C28" s="40" t="s">
        <v>132</v>
      </c>
      <c r="D28" s="63"/>
      <c r="E28" s="63">
        <v>0.5</v>
      </c>
      <c r="F28" s="63"/>
      <c r="G28" s="58">
        <f t="shared" si="0"/>
        <v>0.435</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10</v>
      </c>
      <c r="E30" s="13">
        <f t="shared" ref="E30:F30" si="1">SUM(E7:E29)</f>
        <v>6.5</v>
      </c>
      <c r="F30" s="13">
        <f t="shared" si="1"/>
        <v>0</v>
      </c>
      <c r="G30" s="13">
        <f>SUM(G7:G29)</f>
        <v>14.354999999999999</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1"/>
    </customSheetView>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D14" sqref="D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6" t="s">
        <v>1</v>
      </c>
      <c r="C6" s="76" t="s">
        <v>2</v>
      </c>
      <c r="D6" s="79" t="s">
        <v>56</v>
      </c>
      <c r="E6" s="79" t="s">
        <v>133</v>
      </c>
      <c r="F6" s="79" t="s">
        <v>57</v>
      </c>
      <c r="G6" s="76" t="s">
        <v>3</v>
      </c>
      <c r="H6" s="76" t="s">
        <v>143</v>
      </c>
      <c r="I6" s="76" t="s">
        <v>79</v>
      </c>
    </row>
    <row r="7" spans="2:9" s="38" customFormat="1" x14ac:dyDescent="0.2">
      <c r="B7" s="77"/>
      <c r="C7" s="77"/>
      <c r="D7" s="80" t="s">
        <v>5</v>
      </c>
      <c r="E7" s="80" t="s">
        <v>5</v>
      </c>
      <c r="F7" s="80" t="s">
        <v>5</v>
      </c>
      <c r="G7" s="77" t="s">
        <v>5</v>
      </c>
      <c r="H7" s="77"/>
      <c r="I7" s="77"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v>1</v>
      </c>
      <c r="E11" s="60"/>
      <c r="F11" s="66"/>
      <c r="G11" s="58">
        <f t="shared" si="0"/>
        <v>3.3330000000000002</v>
      </c>
      <c r="H11" s="63"/>
      <c r="I11" s="39" t="s">
        <v>48</v>
      </c>
    </row>
    <row r="12" spans="2:9" s="38" customFormat="1" ht="45" customHeight="1" x14ac:dyDescent="0.2">
      <c r="B12" s="39">
        <v>5</v>
      </c>
      <c r="C12" s="40" t="s">
        <v>142</v>
      </c>
      <c r="D12" s="66"/>
      <c r="E12" s="66">
        <v>0.5</v>
      </c>
      <c r="F12" s="66"/>
      <c r="G12" s="58">
        <f t="shared" si="0"/>
        <v>1.6665000000000001</v>
      </c>
      <c r="H12" s="64"/>
      <c r="I12" s="39" t="s">
        <v>48</v>
      </c>
    </row>
    <row r="13" spans="2:9" s="38" customFormat="1" ht="45.75" customHeight="1" x14ac:dyDescent="0.2">
      <c r="B13" s="39">
        <v>6</v>
      </c>
      <c r="C13" s="40" t="s">
        <v>83</v>
      </c>
      <c r="D13" s="66">
        <v>1</v>
      </c>
      <c r="E13" s="66"/>
      <c r="F13" s="66"/>
      <c r="G13" s="58">
        <f t="shared" si="0"/>
        <v>3.3330000000000002</v>
      </c>
      <c r="H13" s="63"/>
      <c r="I13" s="39" t="s">
        <v>84</v>
      </c>
    </row>
    <row r="14" spans="2:9" s="38" customFormat="1" ht="16.5" thickBot="1" x14ac:dyDescent="0.25">
      <c r="B14" s="42"/>
      <c r="C14" s="47" t="s">
        <v>8</v>
      </c>
      <c r="D14" s="13">
        <f>SUM(D8:D13)</f>
        <v>4</v>
      </c>
      <c r="E14" s="13">
        <f t="shared" ref="E14:G14" si="2">SUM(E8:E13)</f>
        <v>1</v>
      </c>
      <c r="F14" s="13">
        <f t="shared" si="2"/>
        <v>0</v>
      </c>
      <c r="G14" s="59">
        <f t="shared" si="2"/>
        <v>16.664999999999999</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1"/>
    </customSheetView>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zoomScale="64" zoomScaleNormal="64" workbookViewId="0">
      <selection activeCell="E1" sqref="E1"/>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6" t="s">
        <v>1</v>
      </c>
      <c r="C5" s="76" t="s">
        <v>2</v>
      </c>
      <c r="D5" s="79" t="s">
        <v>56</v>
      </c>
      <c r="E5" s="79" t="s">
        <v>133</v>
      </c>
      <c r="F5" s="79" t="s">
        <v>57</v>
      </c>
      <c r="G5" s="76" t="s">
        <v>3</v>
      </c>
      <c r="H5" s="76" t="s">
        <v>143</v>
      </c>
      <c r="I5" s="81" t="s">
        <v>79</v>
      </c>
    </row>
    <row r="6" spans="2:9" s="38" customFormat="1" x14ac:dyDescent="0.2">
      <c r="B6" s="77"/>
      <c r="C6" s="77"/>
      <c r="D6" s="80" t="s">
        <v>5</v>
      </c>
      <c r="E6" s="80" t="s">
        <v>5</v>
      </c>
      <c r="F6" s="80" t="s">
        <v>5</v>
      </c>
      <c r="G6" s="77" t="s">
        <v>5</v>
      </c>
      <c r="H6" s="77"/>
      <c r="I6" s="81" t="s">
        <v>5</v>
      </c>
    </row>
    <row r="7" spans="2:9" s="38" customFormat="1" ht="43.5" customHeight="1" x14ac:dyDescent="0.2">
      <c r="B7" s="39">
        <v>1</v>
      </c>
      <c r="C7" s="40" t="s">
        <v>85</v>
      </c>
      <c r="D7" s="63">
        <v>1</v>
      </c>
      <c r="E7" s="63"/>
      <c r="F7" s="63"/>
      <c r="G7" s="41">
        <f>IF(D7=1,0.8,IF(E7=0.5,(0.8/2),IF(F7=0,0,"Error")))</f>
        <v>0.8</v>
      </c>
      <c r="H7" s="63"/>
      <c r="I7" s="39" t="s">
        <v>87</v>
      </c>
    </row>
    <row r="8" spans="2:9" s="38" customFormat="1" ht="43.5" customHeight="1" x14ac:dyDescent="0.2">
      <c r="B8" s="51">
        <v>2</v>
      </c>
      <c r="C8" s="40" t="s">
        <v>86</v>
      </c>
      <c r="D8" s="63">
        <v>1</v>
      </c>
      <c r="E8" s="63"/>
      <c r="F8" s="63"/>
      <c r="G8" s="41">
        <f t="shared" ref="G8:G31" si="0">IF(D8=1,0.8,IF(E8=0.5,(0.8/2),IF(F8=0,0,"Error")))</f>
        <v>0.8</v>
      </c>
      <c r="H8" s="63" t="s">
        <v>231</v>
      </c>
      <c r="I8" s="39" t="s">
        <v>88</v>
      </c>
    </row>
    <row r="9" spans="2:9" s="38" customFormat="1" ht="43.5" customHeight="1" x14ac:dyDescent="0.2">
      <c r="B9" s="51">
        <v>3</v>
      </c>
      <c r="C9" s="40" t="s">
        <v>94</v>
      </c>
      <c r="D9" s="63">
        <v>1</v>
      </c>
      <c r="E9" s="63"/>
      <c r="F9" s="63"/>
      <c r="G9" s="41">
        <f t="shared" si="0"/>
        <v>0.8</v>
      </c>
      <c r="H9" s="63"/>
      <c r="I9" s="39" t="s">
        <v>95</v>
      </c>
    </row>
    <row r="10" spans="2:9" s="38" customFormat="1" ht="45" customHeight="1" x14ac:dyDescent="0.2">
      <c r="B10" s="39">
        <v>4</v>
      </c>
      <c r="C10" s="40" t="s">
        <v>127</v>
      </c>
      <c r="D10" s="63">
        <v>1</v>
      </c>
      <c r="E10" s="63"/>
      <c r="F10" s="63"/>
      <c r="G10" s="41">
        <f t="shared" si="0"/>
        <v>0.8</v>
      </c>
      <c r="H10" s="64"/>
      <c r="I10" s="39" t="s">
        <v>95</v>
      </c>
    </row>
    <row r="11" spans="2:9" s="38" customFormat="1" ht="43.5" customHeight="1" x14ac:dyDescent="0.2">
      <c r="B11" s="51">
        <v>5</v>
      </c>
      <c r="C11" s="40" t="s">
        <v>128</v>
      </c>
      <c r="D11" s="63"/>
      <c r="E11" s="63">
        <v>0.5</v>
      </c>
      <c r="F11" s="63"/>
      <c r="G11" s="41">
        <f t="shared" si="0"/>
        <v>0.4</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c r="E23" s="64">
        <v>0.5</v>
      </c>
      <c r="F23" s="64"/>
      <c r="G23" s="41">
        <f t="shared" si="0"/>
        <v>0.4</v>
      </c>
      <c r="H23" s="64"/>
      <c r="I23" s="39" t="s">
        <v>104</v>
      </c>
    </row>
    <row r="24" spans="2:9" s="38" customFormat="1" ht="43.5" customHeight="1" x14ac:dyDescent="0.2">
      <c r="B24" s="51">
        <v>18</v>
      </c>
      <c r="C24" s="40" t="s">
        <v>46</v>
      </c>
      <c r="D24" s="63">
        <v>1</v>
      </c>
      <c r="E24" s="63"/>
      <c r="F24" s="63"/>
      <c r="G24" s="41">
        <f t="shared" si="0"/>
        <v>0.8</v>
      </c>
      <c r="H24" s="63"/>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c r="E26" s="63">
        <v>0.5</v>
      </c>
      <c r="F26" s="63"/>
      <c r="G26" s="41">
        <f t="shared" si="0"/>
        <v>0.4</v>
      </c>
      <c r="H26" s="63"/>
      <c r="I26" s="39" t="s">
        <v>108</v>
      </c>
    </row>
    <row r="27" spans="2:9" s="38" customFormat="1" ht="43.5" customHeight="1" x14ac:dyDescent="0.2">
      <c r="B27" s="51">
        <v>21</v>
      </c>
      <c r="C27" s="40" t="s">
        <v>109</v>
      </c>
      <c r="D27" s="63"/>
      <c r="E27" s="63">
        <v>0.5</v>
      </c>
      <c r="F27" s="63"/>
      <c r="G27" s="41">
        <f t="shared" si="0"/>
        <v>0.4</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20</v>
      </c>
      <c r="E32" s="13">
        <f t="shared" si="1"/>
        <v>2.5</v>
      </c>
      <c r="F32" s="13">
        <f t="shared" si="1"/>
        <v>0</v>
      </c>
      <c r="G32" s="13">
        <f>SUM(G7:G31)</f>
        <v>18.000000000000007</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1"/>
    </customSheetView>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topLeftCell="A2" zoomScale="85" zoomScaleNormal="85" workbookViewId="0">
      <selection activeCell="E4" sqref="E4"/>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1" t="s">
        <v>1</v>
      </c>
      <c r="C5" s="81" t="s">
        <v>2</v>
      </c>
      <c r="D5" s="82" t="s">
        <v>56</v>
      </c>
      <c r="E5" s="82" t="s">
        <v>133</v>
      </c>
      <c r="F5" s="82" t="s">
        <v>57</v>
      </c>
      <c r="G5" s="76" t="s">
        <v>3</v>
      </c>
      <c r="H5" s="76" t="s">
        <v>143</v>
      </c>
      <c r="I5" s="81" t="s">
        <v>79</v>
      </c>
    </row>
    <row r="6" spans="2:9" s="38" customFormat="1" ht="30.75" customHeight="1" x14ac:dyDescent="0.2">
      <c r="B6" s="81"/>
      <c r="C6" s="81"/>
      <c r="D6" s="82" t="s">
        <v>5</v>
      </c>
      <c r="E6" s="82" t="s">
        <v>5</v>
      </c>
      <c r="F6" s="82" t="s">
        <v>5</v>
      </c>
      <c r="G6" s="77" t="s">
        <v>5</v>
      </c>
      <c r="H6" s="77"/>
      <c r="I6" s="81" t="s">
        <v>5</v>
      </c>
    </row>
    <row r="7" spans="2:9" s="38" customFormat="1" ht="69" customHeight="1" x14ac:dyDescent="0.2">
      <c r="B7" s="39">
        <v>1</v>
      </c>
      <c r="C7" s="40" t="s">
        <v>116</v>
      </c>
      <c r="D7" s="62"/>
      <c r="E7" s="62"/>
      <c r="F7" s="62">
        <v>0</v>
      </c>
      <c r="G7" s="41">
        <f>IF(D7=1,2.857,IF(E7=0.5,(2.857/2),IF(F7=0,0,"Error")))</f>
        <v>0</v>
      </c>
      <c r="H7" s="61"/>
      <c r="I7" s="39" t="s">
        <v>37</v>
      </c>
    </row>
    <row r="8" spans="2:9" s="38" customFormat="1" ht="69" customHeight="1" x14ac:dyDescent="0.2">
      <c r="B8" s="39">
        <f>+B7+1</f>
        <v>2</v>
      </c>
      <c r="C8" s="40" t="s">
        <v>14</v>
      </c>
      <c r="D8" s="62">
        <v>1</v>
      </c>
      <c r="E8" s="62"/>
      <c r="F8" s="62"/>
      <c r="G8" s="41">
        <f t="shared" ref="G8:G13" si="0">IF(D8=1,2.857,IF(E8=0.5,(2.857/2),IF(F8=0,0,"Error")))</f>
        <v>2.8570000000000002</v>
      </c>
      <c r="H8" s="61"/>
      <c r="I8" s="39" t="s">
        <v>35</v>
      </c>
    </row>
    <row r="9" spans="2:9" s="38" customFormat="1" ht="69" customHeight="1" x14ac:dyDescent="0.2">
      <c r="B9" s="39">
        <f t="shared" ref="B9:B13" si="1">+B8+1</f>
        <v>3</v>
      </c>
      <c r="C9" s="40" t="s">
        <v>154</v>
      </c>
      <c r="D9" s="62"/>
      <c r="E9" s="62">
        <v>0.5</v>
      </c>
      <c r="F9" s="62"/>
      <c r="G9" s="41">
        <f t="shared" si="0"/>
        <v>1.4285000000000001</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c r="E12" s="62">
        <v>0.5</v>
      </c>
      <c r="F12" s="62"/>
      <c r="G12" s="41">
        <f t="shared" si="0"/>
        <v>1.4285000000000001</v>
      </c>
      <c r="H12" s="61"/>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3</v>
      </c>
      <c r="E14" s="14">
        <f t="shared" ref="E14:F14" si="2">SUM(E7:E13)</f>
        <v>1.5</v>
      </c>
      <c r="F14" s="14">
        <f t="shared" si="2"/>
        <v>0</v>
      </c>
      <c r="G14" s="14">
        <f>SUM(G7:G13)</f>
        <v>12.8565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1"/>
    </customSheetView>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5" sqref="H15"/>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1" t="s">
        <v>1</v>
      </c>
      <c r="C7" s="81" t="s">
        <v>2</v>
      </c>
      <c r="D7" s="83" t="s">
        <v>56</v>
      </c>
      <c r="E7" s="83" t="s">
        <v>133</v>
      </c>
      <c r="F7" s="83" t="s">
        <v>57</v>
      </c>
      <c r="G7" s="81" t="s">
        <v>3</v>
      </c>
      <c r="H7" s="81" t="s">
        <v>4</v>
      </c>
      <c r="I7" s="81" t="s">
        <v>79</v>
      </c>
    </row>
    <row r="8" spans="2:9" s="38" customFormat="1" x14ac:dyDescent="0.2">
      <c r="B8" s="81"/>
      <c r="C8" s="81"/>
      <c r="D8" s="83" t="s">
        <v>5</v>
      </c>
      <c r="E8" s="83" t="s">
        <v>5</v>
      </c>
      <c r="F8" s="83" t="s">
        <v>5</v>
      </c>
      <c r="G8" s="81" t="s">
        <v>5</v>
      </c>
      <c r="H8" s="81" t="s">
        <v>5</v>
      </c>
      <c r="I8" s="81"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c r="F12" s="69">
        <v>0</v>
      </c>
      <c r="G12" s="41">
        <f t="shared" si="0"/>
        <v>0</v>
      </c>
      <c r="H12" s="63"/>
      <c r="I12" s="39" t="s">
        <v>41</v>
      </c>
    </row>
    <row r="13" spans="2:9" s="38" customFormat="1" ht="48.75" customHeight="1" x14ac:dyDescent="0.2">
      <c r="B13" s="39">
        <v>5</v>
      </c>
      <c r="C13" s="40" t="s">
        <v>43</v>
      </c>
      <c r="D13" s="68"/>
      <c r="E13" s="69">
        <v>0.5</v>
      </c>
      <c r="F13" s="69"/>
      <c r="G13" s="41">
        <f t="shared" si="0"/>
        <v>1.111</v>
      </c>
      <c r="H13" s="63"/>
      <c r="I13" s="39" t="s">
        <v>118</v>
      </c>
    </row>
    <row r="14" spans="2:9" s="38" customFormat="1" ht="48.75" customHeight="1" x14ac:dyDescent="0.2">
      <c r="B14" s="54">
        <v>6</v>
      </c>
      <c r="C14" s="40" t="s">
        <v>158</v>
      </c>
      <c r="D14" s="68">
        <v>1</v>
      </c>
      <c r="E14" s="69"/>
      <c r="F14" s="69"/>
      <c r="G14" s="41">
        <f t="shared" si="0"/>
        <v>2.222</v>
      </c>
      <c r="H14" s="63" t="s">
        <v>232</v>
      </c>
      <c r="I14" s="39" t="s">
        <v>119</v>
      </c>
    </row>
    <row r="15" spans="2:9" s="38" customFormat="1" ht="48.75" customHeight="1" x14ac:dyDescent="0.2">
      <c r="B15" s="54">
        <v>7</v>
      </c>
      <c r="C15" s="40" t="s">
        <v>126</v>
      </c>
      <c r="D15" s="68"/>
      <c r="E15" s="69"/>
      <c r="F15" s="69">
        <v>0</v>
      </c>
      <c r="G15" s="41">
        <f t="shared" si="0"/>
        <v>0</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3</v>
      </c>
      <c r="F18" s="13">
        <f t="shared" si="1"/>
        <v>0</v>
      </c>
      <c r="G18" s="13">
        <f t="shared" si="1"/>
        <v>8.8879999999999999</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1"/>
    </customSheetView>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2018-03-23T19:45:37Z</dcterms:modified>
</cp:coreProperties>
</file>