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les\1 Indicadores\"/>
    </mc:Choice>
  </mc:AlternateContent>
  <xr:revisionPtr revIDLastSave="0" documentId="13_ncr:1_{3C3D7995-91BE-45F0-80E4-AACD4D3BEFC3}" xr6:coauthVersionLast="47" xr6:coauthVersionMax="47" xr10:uidLastSave="{00000000-0000-0000-0000-000000000000}"/>
  <bookViews>
    <workbookView xWindow="11895" yWindow="0" windowWidth="12210" windowHeight="12885" firstSheet="2" activeTab="3" xr2:uid="{00000000-000D-0000-FFFF-FFFF00000000}"/>
  </bookViews>
  <sheets>
    <sheet name="Economía" sheetId="4" r:id="rId1"/>
    <sheet name="Derrama Local" sheetId="5" r:id="rId2"/>
    <sheet name="Derrama MP y MES" sheetId="6" r:id="rId3"/>
    <sheet name="Proc Abiertos" sheetId="13" r:id="rId4"/>
  </sheets>
  <definedNames>
    <definedName name="_xlnm.Print_Titles" localSheetId="1">'Derrama Local'!$A:$A</definedName>
    <definedName name="_xlnm.Print_Titles" localSheetId="2">'Derrama MP y MES'!$A:$A</definedName>
    <definedName name="_xlnm.Print_Titles" localSheetId="0">Economía!$A:$A</definedName>
    <definedName name="_xlnm.Print_Titles" localSheetId="3">'Proc Abiertos'!$A:$A</definedName>
    <definedName name="Valor_myp" localSheetId="3">'Proc Abiertos'!#REF!</definedName>
    <definedName name="Valor_myp">'Derrama MP y MES'!#REF!</definedName>
    <definedName name="Valor_total" localSheetId="3">'Proc Abiertos'!#REF!</definedName>
    <definedName name="Valor_total">'Derrama MP y MES'!#REF!</definedName>
  </definedNames>
  <calcPr calcId="191029"/>
  <customWorkbookViews>
    <customWorkbookView name="Informe" guid="{9F64E964-805B-4B50-8A11-44D29787B5D9}" maximized="1" windowWidth="796" windowHeight="434" activeSheetId="7"/>
    <customWorkbookView name="Normal" guid="{8A5602A8-B135-4451-9295-07C8712085CC}" maximized="1" windowWidth="796" windowHeight="434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AF12" i="13"/>
  <c r="T11" i="4" l="1"/>
  <c r="T10" i="4"/>
  <c r="T3" i="4"/>
  <c r="T2" i="4"/>
  <c r="AL27" i="6" l="1"/>
  <c r="AJ27" i="6"/>
  <c r="AH27" i="6"/>
  <c r="AF27" i="6"/>
  <c r="AD27" i="6"/>
  <c r="AB27" i="6"/>
  <c r="Z27" i="6"/>
  <c r="X27" i="6"/>
  <c r="V27" i="6"/>
  <c r="T27" i="6"/>
  <c r="R27" i="6"/>
  <c r="P27" i="6"/>
  <c r="N27" i="6"/>
  <c r="L27" i="6"/>
  <c r="J27" i="6"/>
  <c r="H27" i="6"/>
  <c r="F27" i="6"/>
  <c r="D27" i="6"/>
  <c r="B27" i="6"/>
  <c r="AL14" i="6"/>
  <c r="AJ14" i="6"/>
  <c r="AH14" i="6"/>
  <c r="AF14" i="6"/>
  <c r="AD14" i="6"/>
  <c r="AB14" i="6"/>
  <c r="Z14" i="6"/>
  <c r="X14" i="6"/>
  <c r="V14" i="6"/>
  <c r="T14" i="6"/>
  <c r="R14" i="6"/>
  <c r="P14" i="6"/>
  <c r="N14" i="6"/>
  <c r="L14" i="6"/>
  <c r="J14" i="6"/>
  <c r="H14" i="6"/>
  <c r="F14" i="6"/>
  <c r="D14" i="6"/>
  <c r="B14" i="6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B17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D9" i="5"/>
  <c r="B9" i="5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B9" i="4"/>
  <c r="AL3" i="13" l="1"/>
  <c r="AL4" i="13"/>
  <c r="AL5" i="13"/>
  <c r="AL6" i="13"/>
  <c r="AL7" i="13"/>
  <c r="AL8" i="13"/>
  <c r="AL9" i="13"/>
  <c r="AL10" i="13"/>
  <c r="AL11" i="13"/>
  <c r="AJ12" i="13"/>
  <c r="AJ14" i="13" s="1"/>
  <c r="AH12" i="13"/>
  <c r="AH14" i="13" s="1"/>
  <c r="AG9" i="13"/>
  <c r="AG11" i="13"/>
  <c r="AG8" i="13"/>
  <c r="AD12" i="13"/>
  <c r="AD14" i="13" s="1"/>
  <c r="AE11" i="13"/>
  <c r="AB12" i="13"/>
  <c r="AB14" i="13" s="1"/>
  <c r="AC11" i="13"/>
  <c r="AC10" i="13"/>
  <c r="Z12" i="13"/>
  <c r="Z14" i="13" s="1"/>
  <c r="AA11" i="13"/>
  <c r="AA9" i="13"/>
  <c r="L12" i="13"/>
  <c r="L14" i="13" s="1"/>
  <c r="M11" i="13"/>
  <c r="M10" i="13"/>
  <c r="J12" i="13"/>
  <c r="J14" i="13" s="1"/>
  <c r="K11" i="13"/>
  <c r="K10" i="13"/>
  <c r="H12" i="13"/>
  <c r="H14" i="13" s="1"/>
  <c r="F12" i="13"/>
  <c r="G3" i="13" s="1"/>
  <c r="G11" i="13"/>
  <c r="G10" i="13"/>
  <c r="G9" i="13"/>
  <c r="B12" i="13"/>
  <c r="C3" i="13" s="1"/>
  <c r="C11" i="13"/>
  <c r="C10" i="13"/>
  <c r="C9" i="13"/>
  <c r="C8" i="13"/>
  <c r="C7" i="13"/>
  <c r="E9" i="13"/>
  <c r="Y9" i="13"/>
  <c r="W9" i="13"/>
  <c r="U9" i="13"/>
  <c r="S9" i="13"/>
  <c r="Q9" i="13"/>
  <c r="O9" i="13"/>
  <c r="Y8" i="13"/>
  <c r="W8" i="13"/>
  <c r="U8" i="13"/>
  <c r="S8" i="13"/>
  <c r="Q8" i="13"/>
  <c r="O8" i="13"/>
  <c r="Y7" i="13"/>
  <c r="W7" i="13"/>
  <c r="U7" i="13"/>
  <c r="S7" i="13"/>
  <c r="Q7" i="13"/>
  <c r="O7" i="13"/>
  <c r="Y6" i="13"/>
  <c r="W6" i="13"/>
  <c r="U6" i="13"/>
  <c r="S6" i="13"/>
  <c r="Q6" i="13"/>
  <c r="O6" i="13"/>
  <c r="X12" i="13"/>
  <c r="X14" i="13" s="1"/>
  <c r="V12" i="13"/>
  <c r="V14" i="13" s="1"/>
  <c r="T12" i="13"/>
  <c r="T14" i="13" s="1"/>
  <c r="R12" i="13"/>
  <c r="R14" i="13" s="1"/>
  <c r="P12" i="13"/>
  <c r="P14" i="13" s="1"/>
  <c r="N12" i="13"/>
  <c r="N14" i="13" s="1"/>
  <c r="D12" i="13"/>
  <c r="D14" i="13" s="1"/>
  <c r="Y11" i="13"/>
  <c r="W11" i="13"/>
  <c r="U11" i="13"/>
  <c r="S11" i="13"/>
  <c r="Q11" i="13"/>
  <c r="O11" i="13"/>
  <c r="Y10" i="13"/>
  <c r="Y14" i="13" s="1"/>
  <c r="W10" i="13"/>
  <c r="W14" i="13" s="1"/>
  <c r="U10" i="13"/>
  <c r="U14" i="13" s="1"/>
  <c r="S10" i="13"/>
  <c r="S14" i="13" s="1"/>
  <c r="Q10" i="13"/>
  <c r="Q14" i="13" s="1"/>
  <c r="O10" i="13"/>
  <c r="O14" i="13" s="1"/>
  <c r="Y5" i="13"/>
  <c r="W5" i="13"/>
  <c r="U5" i="13"/>
  <c r="S5" i="13"/>
  <c r="Q5" i="13"/>
  <c r="O5" i="13"/>
  <c r="Y4" i="13"/>
  <c r="W4" i="13"/>
  <c r="U4" i="13"/>
  <c r="S4" i="13"/>
  <c r="Q4" i="13"/>
  <c r="O4" i="13"/>
  <c r="Y3" i="13"/>
  <c r="W3" i="13"/>
  <c r="U3" i="13"/>
  <c r="S3" i="13"/>
  <c r="Q3" i="13"/>
  <c r="O3" i="13"/>
  <c r="M9" i="13" l="1"/>
  <c r="K9" i="13"/>
  <c r="AA10" i="13"/>
  <c r="AA8" i="13"/>
  <c r="K8" i="13"/>
  <c r="E11" i="13"/>
  <c r="AC8" i="13"/>
  <c r="I11" i="13"/>
  <c r="I9" i="13"/>
  <c r="E8" i="13"/>
  <c r="C4" i="13"/>
  <c r="AK10" i="13"/>
  <c r="AK11" i="13"/>
  <c r="AE8" i="13"/>
  <c r="AK9" i="13"/>
  <c r="I6" i="13"/>
  <c r="I8" i="13"/>
  <c r="E10" i="13"/>
  <c r="AK8" i="13"/>
  <c r="AK7" i="13"/>
  <c r="AK6" i="13"/>
  <c r="AG10" i="13"/>
  <c r="AG6" i="13"/>
  <c r="AE6" i="13"/>
  <c r="AE9" i="13"/>
  <c r="AA7" i="13"/>
  <c r="AA4" i="13"/>
  <c r="AA6" i="13"/>
  <c r="AA5" i="13"/>
  <c r="AA3" i="13"/>
  <c r="M8" i="13"/>
  <c r="K4" i="13"/>
  <c r="I10" i="13"/>
  <c r="G7" i="13"/>
  <c r="AK3" i="13"/>
  <c r="AK4" i="13"/>
  <c r="AK5" i="13"/>
  <c r="AI11" i="13"/>
  <c r="AI8" i="13"/>
  <c r="AI10" i="13"/>
  <c r="AI9" i="13"/>
  <c r="AI7" i="13"/>
  <c r="AI4" i="13"/>
  <c r="AI6" i="13"/>
  <c r="AI5" i="13"/>
  <c r="AI3" i="13"/>
  <c r="K5" i="13"/>
  <c r="K6" i="13"/>
  <c r="K3" i="13"/>
  <c r="K7" i="13"/>
  <c r="AE10" i="13"/>
  <c r="AG3" i="13"/>
  <c r="AG7" i="13"/>
  <c r="AG4" i="13"/>
  <c r="AG5" i="13"/>
  <c r="M7" i="13"/>
  <c r="AE7" i="13"/>
  <c r="AE3" i="13"/>
  <c r="AE4" i="13"/>
  <c r="AE5" i="13"/>
  <c r="AC9" i="13"/>
  <c r="AC7" i="13"/>
  <c r="AC4" i="13"/>
  <c r="AC6" i="13"/>
  <c r="AC5" i="13"/>
  <c r="AC3" i="13"/>
  <c r="M3" i="13"/>
  <c r="M4" i="13"/>
  <c r="M6" i="13"/>
  <c r="M5" i="13"/>
  <c r="I7" i="13"/>
  <c r="I4" i="13"/>
  <c r="I5" i="13"/>
  <c r="I3" i="13"/>
  <c r="E7" i="13"/>
  <c r="E6" i="13"/>
  <c r="E5" i="13"/>
  <c r="E4" i="13"/>
  <c r="E3" i="13"/>
  <c r="AL12" i="13"/>
  <c r="AL14" i="13" s="1"/>
  <c r="G8" i="13"/>
  <c r="G4" i="13"/>
  <c r="AF14" i="13"/>
  <c r="G5" i="13"/>
  <c r="G6" i="13"/>
  <c r="F14" i="13"/>
  <c r="C5" i="13"/>
  <c r="C6" i="13"/>
  <c r="B14" i="13"/>
  <c r="O12" i="13"/>
  <c r="W12" i="13"/>
  <c r="Q12" i="13"/>
  <c r="Y12" i="13"/>
  <c r="S12" i="13"/>
  <c r="U12" i="13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A12" i="13" l="1"/>
  <c r="AA14" i="13" s="1"/>
  <c r="K12" i="13"/>
  <c r="K14" i="13" s="1"/>
  <c r="AK12" i="13"/>
  <c r="AK14" i="13" s="1"/>
  <c r="AM11" i="13"/>
  <c r="AI12" i="13"/>
  <c r="AI14" i="13" s="1"/>
  <c r="AG12" i="13"/>
  <c r="AG14" i="13" s="1"/>
  <c r="AM10" i="13"/>
  <c r="AE12" i="13"/>
  <c r="AE14" i="13" s="1"/>
  <c r="AM9" i="13"/>
  <c r="AC12" i="13"/>
  <c r="AC14" i="13" s="1"/>
  <c r="M12" i="13"/>
  <c r="M14" i="13" s="1"/>
  <c r="I12" i="13"/>
  <c r="I14" i="13" s="1"/>
  <c r="AM7" i="13"/>
  <c r="E12" i="13"/>
  <c r="E14" i="13" s="1"/>
  <c r="AM3" i="13"/>
  <c r="AM5" i="13"/>
  <c r="AM4" i="13"/>
  <c r="AM6" i="13"/>
  <c r="AM8" i="13"/>
  <c r="G12" i="13"/>
  <c r="G14" i="13" s="1"/>
  <c r="C12" i="13"/>
  <c r="C14" i="13" s="1"/>
  <c r="AJ33" i="6"/>
  <c r="AJ32" i="6"/>
  <c r="AJ31" i="6"/>
  <c r="AJ30" i="6"/>
  <c r="AJ29" i="6"/>
  <c r="AH33" i="6"/>
  <c r="AH32" i="6"/>
  <c r="AH31" i="6"/>
  <c r="AH30" i="6"/>
  <c r="AH29" i="6"/>
  <c r="AF33" i="6"/>
  <c r="AF32" i="6"/>
  <c r="AF31" i="6"/>
  <c r="AF30" i="6"/>
  <c r="AF29" i="6"/>
  <c r="AD33" i="6"/>
  <c r="AD32" i="6"/>
  <c r="AD31" i="6"/>
  <c r="AD30" i="6"/>
  <c r="AD29" i="6"/>
  <c r="AB33" i="6"/>
  <c r="AB32" i="6"/>
  <c r="AB31" i="6"/>
  <c r="AB30" i="6"/>
  <c r="AB29" i="6"/>
  <c r="Z33" i="6"/>
  <c r="Z32" i="6"/>
  <c r="Z31" i="6"/>
  <c r="Z30" i="6"/>
  <c r="Z29" i="6"/>
  <c r="L33" i="6"/>
  <c r="L32" i="6"/>
  <c r="L31" i="6"/>
  <c r="L30" i="6"/>
  <c r="L29" i="6"/>
  <c r="J33" i="6"/>
  <c r="J32" i="6"/>
  <c r="J31" i="6"/>
  <c r="J30" i="6"/>
  <c r="J29" i="6"/>
  <c r="H33" i="6"/>
  <c r="H32" i="6"/>
  <c r="H31" i="6"/>
  <c r="H30" i="6"/>
  <c r="H29" i="6"/>
  <c r="F33" i="6"/>
  <c r="F32" i="6"/>
  <c r="F31" i="6"/>
  <c r="F30" i="6"/>
  <c r="F29" i="6"/>
  <c r="D33" i="6"/>
  <c r="D32" i="6"/>
  <c r="D31" i="6"/>
  <c r="D30" i="6"/>
  <c r="D29" i="6"/>
  <c r="B33" i="6"/>
  <c r="B32" i="6"/>
  <c r="C32" i="6" s="1"/>
  <c r="C36" i="6" s="1"/>
  <c r="B31" i="6"/>
  <c r="B30" i="6"/>
  <c r="C30" i="6" s="1"/>
  <c r="B29" i="6"/>
  <c r="X34" i="6"/>
  <c r="X36" i="6" s="1"/>
  <c r="V34" i="6"/>
  <c r="V36" i="6" s="1"/>
  <c r="T34" i="6"/>
  <c r="T36" i="6" s="1"/>
  <c r="R34" i="6"/>
  <c r="R36" i="6" s="1"/>
  <c r="P34" i="6"/>
  <c r="P36" i="6" s="1"/>
  <c r="N34" i="6"/>
  <c r="N36" i="6" s="1"/>
  <c r="Y33" i="6"/>
  <c r="W33" i="6"/>
  <c r="U33" i="6"/>
  <c r="S33" i="6"/>
  <c r="Q33" i="6"/>
  <c r="O33" i="6"/>
  <c r="Y32" i="6"/>
  <c r="Y36" i="6" s="1"/>
  <c r="W32" i="6"/>
  <c r="W36" i="6" s="1"/>
  <c r="U32" i="6"/>
  <c r="U36" i="6" s="1"/>
  <c r="S32" i="6"/>
  <c r="S36" i="6" s="1"/>
  <c r="Q32" i="6"/>
  <c r="Q36" i="6" s="1"/>
  <c r="O32" i="6"/>
  <c r="O36" i="6" s="1"/>
  <c r="Y31" i="6"/>
  <c r="W31" i="6"/>
  <c r="U31" i="6"/>
  <c r="S31" i="6"/>
  <c r="Q31" i="6"/>
  <c r="O31" i="6"/>
  <c r="Y30" i="6"/>
  <c r="W30" i="6"/>
  <c r="U30" i="6"/>
  <c r="S30" i="6"/>
  <c r="Q30" i="6"/>
  <c r="O30" i="6"/>
  <c r="Y29" i="6"/>
  <c r="W29" i="6"/>
  <c r="U29" i="6"/>
  <c r="S29" i="6"/>
  <c r="Q29" i="6"/>
  <c r="O29" i="6"/>
  <c r="AJ20" i="5"/>
  <c r="AJ19" i="5"/>
  <c r="AH20" i="5"/>
  <c r="AH19" i="5"/>
  <c r="AF20" i="5"/>
  <c r="AF19" i="5"/>
  <c r="AD20" i="5"/>
  <c r="AD19" i="5"/>
  <c r="AB20" i="5"/>
  <c r="AB19" i="5"/>
  <c r="Z20" i="5"/>
  <c r="Z19" i="5"/>
  <c r="L20" i="5"/>
  <c r="L19" i="5"/>
  <c r="J20" i="5"/>
  <c r="J19" i="5"/>
  <c r="H20" i="5"/>
  <c r="H19" i="5"/>
  <c r="F20" i="5"/>
  <c r="F19" i="5"/>
  <c r="D20" i="5"/>
  <c r="D19" i="5"/>
  <c r="B20" i="5"/>
  <c r="B19" i="5"/>
  <c r="X21" i="5"/>
  <c r="V21" i="5"/>
  <c r="T21" i="5"/>
  <c r="R21" i="5"/>
  <c r="P21" i="5"/>
  <c r="N21" i="5"/>
  <c r="Y20" i="5"/>
  <c r="W20" i="5"/>
  <c r="U20" i="5"/>
  <c r="S20" i="5"/>
  <c r="Q20" i="5"/>
  <c r="O20" i="5"/>
  <c r="Y19" i="5"/>
  <c r="W19" i="5"/>
  <c r="U19" i="5"/>
  <c r="U21" i="5" s="1"/>
  <c r="S19" i="5"/>
  <c r="Q19" i="5"/>
  <c r="O19" i="5"/>
  <c r="M20" i="4"/>
  <c r="L20" i="4"/>
  <c r="K20" i="4"/>
  <c r="J20" i="4"/>
  <c r="I20" i="4"/>
  <c r="H20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9" i="4"/>
  <c r="B18" i="4"/>
  <c r="AJ21" i="6"/>
  <c r="AJ23" i="6" s="1"/>
  <c r="AH21" i="6"/>
  <c r="AH23" i="6" s="1"/>
  <c r="AF21" i="6"/>
  <c r="AF23" i="6" s="1"/>
  <c r="AD21" i="6"/>
  <c r="AD23" i="6" s="1"/>
  <c r="AB21" i="6"/>
  <c r="AB23" i="6" s="1"/>
  <c r="Z21" i="6"/>
  <c r="Z23" i="6" s="1"/>
  <c r="X21" i="6"/>
  <c r="X23" i="6" s="1"/>
  <c r="V21" i="6"/>
  <c r="V23" i="6" s="1"/>
  <c r="T21" i="6"/>
  <c r="T23" i="6" s="1"/>
  <c r="R21" i="6"/>
  <c r="R23" i="6" s="1"/>
  <c r="P21" i="6"/>
  <c r="P23" i="6" s="1"/>
  <c r="N21" i="6"/>
  <c r="N23" i="6" s="1"/>
  <c r="L21" i="6"/>
  <c r="L23" i="6" s="1"/>
  <c r="J21" i="6"/>
  <c r="J23" i="6" s="1"/>
  <c r="H21" i="6"/>
  <c r="H23" i="6" s="1"/>
  <c r="F21" i="6"/>
  <c r="F23" i="6" s="1"/>
  <c r="D21" i="6"/>
  <c r="E19" i="6" s="1"/>
  <c r="E23" i="6" s="1"/>
  <c r="B21" i="6"/>
  <c r="B23" i="6" s="1"/>
  <c r="AL20" i="6"/>
  <c r="Y20" i="6"/>
  <c r="W20" i="6"/>
  <c r="U20" i="6"/>
  <c r="S20" i="6"/>
  <c r="Q20" i="6"/>
  <c r="O20" i="6"/>
  <c r="C20" i="6"/>
  <c r="AL19" i="6"/>
  <c r="Y19" i="6"/>
  <c r="Y23" i="6" s="1"/>
  <c r="W19" i="6"/>
  <c r="W23" i="6" s="1"/>
  <c r="U19" i="6"/>
  <c r="U23" i="6" s="1"/>
  <c r="S19" i="6"/>
  <c r="S23" i="6" s="1"/>
  <c r="Q19" i="6"/>
  <c r="Q23" i="6" s="1"/>
  <c r="O19" i="6"/>
  <c r="O23" i="6" s="1"/>
  <c r="C19" i="6"/>
  <c r="C23" i="6" s="1"/>
  <c r="AL18" i="6"/>
  <c r="Y18" i="6"/>
  <c r="W18" i="6"/>
  <c r="U18" i="6"/>
  <c r="S18" i="6"/>
  <c r="Q18" i="6"/>
  <c r="O18" i="6"/>
  <c r="AL17" i="6"/>
  <c r="Y17" i="6"/>
  <c r="W17" i="6"/>
  <c r="U17" i="6"/>
  <c r="S17" i="6"/>
  <c r="Q17" i="6"/>
  <c r="O17" i="6"/>
  <c r="C17" i="6"/>
  <c r="AL16" i="6"/>
  <c r="Y16" i="6"/>
  <c r="W16" i="6"/>
  <c r="U16" i="6"/>
  <c r="S16" i="6"/>
  <c r="Q16" i="6"/>
  <c r="O16" i="6"/>
  <c r="AJ13" i="5"/>
  <c r="AK11" i="5" s="1"/>
  <c r="AH13" i="5"/>
  <c r="AI11" i="5" s="1"/>
  <c r="AF13" i="5"/>
  <c r="AG11" i="5" s="1"/>
  <c r="AD13" i="5"/>
  <c r="AE11" i="5" s="1"/>
  <c r="AB13" i="5"/>
  <c r="AC12" i="5" s="1"/>
  <c r="Z13" i="5"/>
  <c r="AA12" i="5" s="1"/>
  <c r="X13" i="5"/>
  <c r="V13" i="5"/>
  <c r="T13" i="5"/>
  <c r="R13" i="5"/>
  <c r="P13" i="5"/>
  <c r="N13" i="5"/>
  <c r="L13" i="5"/>
  <c r="M11" i="5" s="1"/>
  <c r="J13" i="5"/>
  <c r="K11" i="5" s="1"/>
  <c r="H13" i="5"/>
  <c r="I12" i="5" s="1"/>
  <c r="F13" i="5"/>
  <c r="G12" i="5" s="1"/>
  <c r="D13" i="5"/>
  <c r="E12" i="5" s="1"/>
  <c r="B13" i="5"/>
  <c r="C11" i="5" s="1"/>
  <c r="AL12" i="5"/>
  <c r="Y12" i="5"/>
  <c r="W12" i="5"/>
  <c r="U12" i="5"/>
  <c r="S12" i="5"/>
  <c r="Q12" i="5"/>
  <c r="O12" i="5"/>
  <c r="AL11" i="5"/>
  <c r="Y11" i="5"/>
  <c r="W11" i="5"/>
  <c r="W13" i="5" s="1"/>
  <c r="U11" i="5"/>
  <c r="U13" i="5" s="1"/>
  <c r="S11" i="5"/>
  <c r="Q11" i="5"/>
  <c r="O11" i="5"/>
  <c r="O13" i="5" s="1"/>
  <c r="L13" i="4"/>
  <c r="H13" i="4"/>
  <c r="S13" i="4"/>
  <c r="R13" i="4"/>
  <c r="Q13" i="4"/>
  <c r="P13" i="4"/>
  <c r="O13" i="4"/>
  <c r="N13" i="4"/>
  <c r="M13" i="4"/>
  <c r="K13" i="4"/>
  <c r="J13" i="4"/>
  <c r="I13" i="4"/>
  <c r="G13" i="4"/>
  <c r="F13" i="4"/>
  <c r="E13" i="4"/>
  <c r="D13" i="4"/>
  <c r="C13" i="4"/>
  <c r="B13" i="4"/>
  <c r="C16" i="6" l="1"/>
  <c r="C18" i="6"/>
  <c r="I19" i="6"/>
  <c r="I23" i="6" s="1"/>
  <c r="C12" i="5"/>
  <c r="C13" i="5" s="1"/>
  <c r="AA11" i="5"/>
  <c r="AA13" i="5" s="1"/>
  <c r="G18" i="6"/>
  <c r="AC11" i="5"/>
  <c r="AC13" i="5" s="1"/>
  <c r="K19" i="6"/>
  <c r="K23" i="6" s="1"/>
  <c r="AK12" i="5"/>
  <c r="AK13" i="5" s="1"/>
  <c r="G17" i="6"/>
  <c r="S13" i="5"/>
  <c r="S21" i="5"/>
  <c r="Q21" i="6"/>
  <c r="Y21" i="6"/>
  <c r="W34" i="6"/>
  <c r="Q13" i="5"/>
  <c r="Y13" i="5"/>
  <c r="U34" i="6"/>
  <c r="K18" i="6"/>
  <c r="I18" i="6"/>
  <c r="AM12" i="13"/>
  <c r="AM14" i="13" s="1"/>
  <c r="AK19" i="6"/>
  <c r="AK18" i="6"/>
  <c r="AJ34" i="6"/>
  <c r="AJ36" i="6" s="1"/>
  <c r="AI18" i="6"/>
  <c r="AI12" i="5"/>
  <c r="AI13" i="5" s="1"/>
  <c r="AG19" i="6"/>
  <c r="AC20" i="6"/>
  <c r="AC16" i="6"/>
  <c r="AA19" i="6"/>
  <c r="E11" i="5"/>
  <c r="E13" i="5" s="1"/>
  <c r="M21" i="4"/>
  <c r="L21" i="4"/>
  <c r="AK20" i="6"/>
  <c r="AK17" i="6"/>
  <c r="AI16" i="6"/>
  <c r="AI20" i="6"/>
  <c r="AI19" i="6"/>
  <c r="AI17" i="6"/>
  <c r="AG12" i="5"/>
  <c r="AG13" i="5" s="1"/>
  <c r="AE12" i="5"/>
  <c r="AE13" i="5" s="1"/>
  <c r="AA17" i="6"/>
  <c r="M17" i="6"/>
  <c r="M12" i="5"/>
  <c r="M13" i="5" s="1"/>
  <c r="G11" i="5"/>
  <c r="G13" i="5" s="1"/>
  <c r="I16" i="6"/>
  <c r="I17" i="6"/>
  <c r="I20" i="6"/>
  <c r="J21" i="4"/>
  <c r="O21" i="5"/>
  <c r="W21" i="5"/>
  <c r="Q34" i="6"/>
  <c r="Y34" i="6"/>
  <c r="S21" i="6"/>
  <c r="O34" i="6"/>
  <c r="I11" i="5"/>
  <c r="I13" i="5" s="1"/>
  <c r="O21" i="6"/>
  <c r="W21" i="6"/>
  <c r="H21" i="4"/>
  <c r="Q21" i="5"/>
  <c r="Y21" i="5"/>
  <c r="K12" i="5"/>
  <c r="K13" i="5" s="1"/>
  <c r="E20" i="6"/>
  <c r="E16" i="6"/>
  <c r="E18" i="6"/>
  <c r="D34" i="6"/>
  <c r="D36" i="6" s="1"/>
  <c r="AD21" i="5"/>
  <c r="AE19" i="5" s="1"/>
  <c r="H21" i="5"/>
  <c r="I19" i="5" s="1"/>
  <c r="D21" i="5"/>
  <c r="E20" i="5" s="1"/>
  <c r="K21" i="4"/>
  <c r="I21" i="4"/>
  <c r="AK16" i="6"/>
  <c r="AJ21" i="5"/>
  <c r="AG16" i="6"/>
  <c r="AG18" i="6"/>
  <c r="AG20" i="6"/>
  <c r="AG17" i="6"/>
  <c r="AF21" i="5"/>
  <c r="AG19" i="5" s="1"/>
  <c r="AE20" i="6"/>
  <c r="AE19" i="6"/>
  <c r="AE16" i="6"/>
  <c r="AE17" i="6"/>
  <c r="AE18" i="6"/>
  <c r="AC18" i="6"/>
  <c r="AC19" i="6"/>
  <c r="AC17" i="6"/>
  <c r="AB21" i="5"/>
  <c r="AC19" i="5" s="1"/>
  <c r="G20" i="6"/>
  <c r="G19" i="6"/>
  <c r="G23" i="6" s="1"/>
  <c r="G16" i="6"/>
  <c r="S34" i="6"/>
  <c r="H34" i="6"/>
  <c r="H36" i="6" s="1"/>
  <c r="U21" i="6"/>
  <c r="F34" i="6"/>
  <c r="G31" i="6" s="1"/>
  <c r="AB34" i="6"/>
  <c r="AB36" i="6" s="1"/>
  <c r="AL30" i="6"/>
  <c r="F21" i="5"/>
  <c r="G19" i="5" s="1"/>
  <c r="AA20" i="6"/>
  <c r="AA16" i="6"/>
  <c r="AA18" i="6"/>
  <c r="Z34" i="6"/>
  <c r="AA32" i="6" s="1"/>
  <c r="Z21" i="5"/>
  <c r="AA19" i="5" s="1"/>
  <c r="M20" i="6"/>
  <c r="M19" i="6"/>
  <c r="M16" i="6"/>
  <c r="M18" i="6"/>
  <c r="L34" i="6"/>
  <c r="M31" i="6" s="1"/>
  <c r="L21" i="5"/>
  <c r="M20" i="5" s="1"/>
  <c r="K20" i="6"/>
  <c r="K16" i="6"/>
  <c r="K17" i="6"/>
  <c r="J34" i="6"/>
  <c r="K32" i="6" s="1"/>
  <c r="K36" i="6" s="1"/>
  <c r="T12" i="4"/>
  <c r="T13" i="4" s="1"/>
  <c r="AH34" i="6"/>
  <c r="AF34" i="6"/>
  <c r="AG31" i="6" s="1"/>
  <c r="AD34" i="6"/>
  <c r="AE33" i="6" s="1"/>
  <c r="AL29" i="6"/>
  <c r="AL32" i="6"/>
  <c r="AL33" i="6"/>
  <c r="AL31" i="6"/>
  <c r="B34" i="6"/>
  <c r="B36" i="6" s="1"/>
  <c r="AH21" i="5"/>
  <c r="AI20" i="5" s="1"/>
  <c r="J21" i="5"/>
  <c r="AL19" i="5"/>
  <c r="AL20" i="5"/>
  <c r="B21" i="5"/>
  <c r="C19" i="5" s="1"/>
  <c r="AL13" i="5"/>
  <c r="AM11" i="5" s="1"/>
  <c r="T19" i="4"/>
  <c r="C20" i="4"/>
  <c r="C21" i="4" s="1"/>
  <c r="T18" i="4"/>
  <c r="AL21" i="6"/>
  <c r="AL23" i="6" s="1"/>
  <c r="D23" i="6"/>
  <c r="E17" i="6"/>
  <c r="AL4" i="5"/>
  <c r="AL3" i="5"/>
  <c r="AL7" i="6"/>
  <c r="AL6" i="6"/>
  <c r="AL5" i="6"/>
  <c r="AL4" i="6"/>
  <c r="AL3" i="6"/>
  <c r="C21" i="6" l="1"/>
  <c r="C31" i="6"/>
  <c r="AK23" i="6"/>
  <c r="AA23" i="6"/>
  <c r="E19" i="5"/>
  <c r="E21" i="5" s="1"/>
  <c r="AC23" i="6"/>
  <c r="C20" i="5"/>
  <c r="C21" i="5" s="1"/>
  <c r="AK32" i="6"/>
  <c r="AK29" i="6"/>
  <c r="AK33" i="6"/>
  <c r="AK30" i="6"/>
  <c r="AK31" i="6"/>
  <c r="AI23" i="6"/>
  <c r="AI21" i="6"/>
  <c r="AG23" i="6"/>
  <c r="I29" i="6"/>
  <c r="C29" i="6"/>
  <c r="I21" i="6"/>
  <c r="AI19" i="5"/>
  <c r="AI21" i="5" s="1"/>
  <c r="AE20" i="5"/>
  <c r="AE21" i="5" s="1"/>
  <c r="I20" i="5"/>
  <c r="I21" i="5" s="1"/>
  <c r="AK21" i="6"/>
  <c r="AG32" i="6"/>
  <c r="AG21" i="6"/>
  <c r="AE23" i="6"/>
  <c r="I33" i="6"/>
  <c r="I31" i="6"/>
  <c r="I32" i="6"/>
  <c r="I36" i="6" s="1"/>
  <c r="I30" i="6"/>
  <c r="G21" i="6"/>
  <c r="F36" i="6"/>
  <c r="G30" i="6"/>
  <c r="G20" i="5"/>
  <c r="G21" i="5" s="1"/>
  <c r="E21" i="6"/>
  <c r="E31" i="6"/>
  <c r="E29" i="6"/>
  <c r="E33" i="6"/>
  <c r="E32" i="6"/>
  <c r="E36" i="6" s="1"/>
  <c r="E30" i="6"/>
  <c r="C33" i="6"/>
  <c r="AE21" i="6"/>
  <c r="AE31" i="6"/>
  <c r="AA20" i="5"/>
  <c r="AA21" i="5" s="1"/>
  <c r="M19" i="5"/>
  <c r="M21" i="5" s="1"/>
  <c r="AK19" i="5"/>
  <c r="AK20" i="5"/>
  <c r="AI33" i="6"/>
  <c r="AI30" i="6"/>
  <c r="AI31" i="6"/>
  <c r="AI32" i="6"/>
  <c r="AH36" i="6"/>
  <c r="AI29" i="6"/>
  <c r="AG30" i="6"/>
  <c r="AG33" i="6"/>
  <c r="AF36" i="6"/>
  <c r="AG29" i="6"/>
  <c r="AG20" i="5"/>
  <c r="AG21" i="5" s="1"/>
  <c r="AD36" i="6"/>
  <c r="AE32" i="6"/>
  <c r="AE36" i="6" s="1"/>
  <c r="AE30" i="6"/>
  <c r="AE29" i="6"/>
  <c r="AC21" i="6"/>
  <c r="AC30" i="6"/>
  <c r="AC32" i="6"/>
  <c r="AC31" i="6"/>
  <c r="AC20" i="5"/>
  <c r="AC21" i="5" s="1"/>
  <c r="G32" i="6"/>
  <c r="G36" i="6" s="1"/>
  <c r="G33" i="6"/>
  <c r="G29" i="6"/>
  <c r="K21" i="6"/>
  <c r="AC33" i="6"/>
  <c r="AC29" i="6"/>
  <c r="AA21" i="6"/>
  <c r="Z36" i="6"/>
  <c r="AA31" i="6"/>
  <c r="AM17" i="6"/>
  <c r="AA30" i="6"/>
  <c r="AA33" i="6"/>
  <c r="AA36" i="6" s="1"/>
  <c r="AA29" i="6"/>
  <c r="M30" i="6"/>
  <c r="M23" i="6"/>
  <c r="M21" i="6"/>
  <c r="AM19" i="6"/>
  <c r="M29" i="6"/>
  <c r="M32" i="6"/>
  <c r="AM18" i="6"/>
  <c r="L36" i="6"/>
  <c r="M33" i="6"/>
  <c r="K31" i="6"/>
  <c r="K33" i="6"/>
  <c r="J36" i="6"/>
  <c r="K29" i="6"/>
  <c r="K30" i="6"/>
  <c r="AM12" i="5"/>
  <c r="AM13" i="5" s="1"/>
  <c r="K19" i="5"/>
  <c r="K20" i="5"/>
  <c r="T20" i="4"/>
  <c r="T21" i="4" s="1"/>
  <c r="AL34" i="6"/>
  <c r="AM29" i="6" s="1"/>
  <c r="AM20" i="6"/>
  <c r="AL21" i="5"/>
  <c r="AM19" i="5" s="1"/>
  <c r="AM16" i="6"/>
  <c r="AK36" i="6" l="1"/>
  <c r="AK34" i="6"/>
  <c r="AG36" i="6"/>
  <c r="C34" i="6"/>
  <c r="AC36" i="6"/>
  <c r="I34" i="6"/>
  <c r="E34" i="6"/>
  <c r="AE34" i="6"/>
  <c r="AK21" i="5"/>
  <c r="AI36" i="6"/>
  <c r="AI34" i="6"/>
  <c r="AG34" i="6"/>
  <c r="G34" i="6"/>
  <c r="AC34" i="6"/>
  <c r="M36" i="6"/>
  <c r="AM23" i="6"/>
  <c r="AA34" i="6"/>
  <c r="AM21" i="6"/>
  <c r="M34" i="6"/>
  <c r="AM30" i="6"/>
  <c r="AM31" i="6"/>
  <c r="K34" i="6"/>
  <c r="K21" i="5"/>
  <c r="AL36" i="6"/>
  <c r="AM32" i="6"/>
  <c r="AM33" i="6"/>
  <c r="AM20" i="5"/>
  <c r="AM21" i="5" s="1"/>
  <c r="B20" i="4"/>
  <c r="B21" i="4" s="1"/>
  <c r="AM36" i="6" l="1"/>
  <c r="AM34" i="6"/>
  <c r="AJ8" i="6" l="1"/>
  <c r="AJ10" i="6" s="1"/>
  <c r="AH8" i="6"/>
  <c r="AH10" i="6" s="1"/>
  <c r="AF8" i="6"/>
  <c r="AD8" i="6"/>
  <c r="AD10" i="6" s="1"/>
  <c r="AB8" i="6"/>
  <c r="AB10" i="6" s="1"/>
  <c r="Z8" i="6"/>
  <c r="Z10" i="6" s="1"/>
  <c r="AG5" i="6"/>
  <c r="L8" i="6"/>
  <c r="L10" i="6" s="1"/>
  <c r="J8" i="6"/>
  <c r="J10" i="6" s="1"/>
  <c r="H8" i="6"/>
  <c r="H10" i="6" s="1"/>
  <c r="F8" i="6"/>
  <c r="F10" i="6" s="1"/>
  <c r="D8" i="6"/>
  <c r="D10" i="6" s="1"/>
  <c r="AJ5" i="5"/>
  <c r="AK4" i="5" s="1"/>
  <c r="AH5" i="5"/>
  <c r="AI3" i="5" s="1"/>
  <c r="AF5" i="5"/>
  <c r="AG3" i="5" s="1"/>
  <c r="AD5" i="5"/>
  <c r="AE4" i="5" s="1"/>
  <c r="AB5" i="5"/>
  <c r="AC4" i="5" s="1"/>
  <c r="Z5" i="5"/>
  <c r="AA3" i="5" s="1"/>
  <c r="Y7" i="6"/>
  <c r="W7" i="6"/>
  <c r="U7" i="6"/>
  <c r="S7" i="6"/>
  <c r="Q7" i="6"/>
  <c r="O7" i="6"/>
  <c r="S5" i="4" l="1"/>
  <c r="S20" i="4"/>
  <c r="S21" i="4" s="1"/>
  <c r="R5" i="4"/>
  <c r="R20" i="4"/>
  <c r="R21" i="4" s="1"/>
  <c r="AG4" i="5"/>
  <c r="AG5" i="5" s="1"/>
  <c r="Q5" i="4"/>
  <c r="Q20" i="4"/>
  <c r="Q21" i="4" s="1"/>
  <c r="P5" i="4"/>
  <c r="P20" i="4"/>
  <c r="P21" i="4" s="1"/>
  <c r="O5" i="4"/>
  <c r="O20" i="4"/>
  <c r="O21" i="4" s="1"/>
  <c r="G7" i="6"/>
  <c r="N5" i="4"/>
  <c r="N20" i="4"/>
  <c r="N21" i="4" s="1"/>
  <c r="AA4" i="5"/>
  <c r="AA5" i="5" s="1"/>
  <c r="AG3" i="6"/>
  <c r="AF10" i="6"/>
  <c r="AC4" i="6"/>
  <c r="AC3" i="6"/>
  <c r="AA7" i="6"/>
  <c r="AA5" i="6"/>
  <c r="AA6" i="6"/>
  <c r="AA4" i="6"/>
  <c r="E7" i="6"/>
  <c r="AK5" i="6"/>
  <c r="AK6" i="6"/>
  <c r="AK4" i="6"/>
  <c r="AK3" i="6"/>
  <c r="AE6" i="6"/>
  <c r="AC5" i="6"/>
  <c r="AC6" i="6"/>
  <c r="AC7" i="6"/>
  <c r="AA3" i="6"/>
  <c r="M7" i="6"/>
  <c r="I7" i="6"/>
  <c r="E6" i="6"/>
  <c r="E10" i="6" s="1"/>
  <c r="E3" i="6"/>
  <c r="E4" i="6"/>
  <c r="E5" i="6"/>
  <c r="AI4" i="5"/>
  <c r="AI5" i="5" s="1"/>
  <c r="AK7" i="6"/>
  <c r="AK3" i="5"/>
  <c r="AK5" i="5" s="1"/>
  <c r="AI7" i="6"/>
  <c r="AI4" i="6"/>
  <c r="AI6" i="6"/>
  <c r="AI5" i="6"/>
  <c r="AI3" i="6"/>
  <c r="AG6" i="6"/>
  <c r="AG7" i="6"/>
  <c r="AG4" i="6"/>
  <c r="AE7" i="6"/>
  <c r="AE5" i="6"/>
  <c r="AE4" i="6"/>
  <c r="AE3" i="6"/>
  <c r="AE3" i="5"/>
  <c r="AE5" i="5" s="1"/>
  <c r="AC3" i="5"/>
  <c r="AC5" i="5" s="1"/>
  <c r="M6" i="6"/>
  <c r="M5" i="6"/>
  <c r="M4" i="6"/>
  <c r="M3" i="6"/>
  <c r="K7" i="6"/>
  <c r="K4" i="6"/>
  <c r="K6" i="6"/>
  <c r="K10" i="6" s="1"/>
  <c r="K5" i="6"/>
  <c r="K3" i="6"/>
  <c r="I6" i="6"/>
  <c r="I10" i="6" s="1"/>
  <c r="I5" i="6"/>
  <c r="I4" i="6"/>
  <c r="I3" i="6"/>
  <c r="G6" i="6"/>
  <c r="G10" i="6" s="1"/>
  <c r="G4" i="6"/>
  <c r="G5" i="6"/>
  <c r="G3" i="6"/>
  <c r="X8" i="6"/>
  <c r="X10" i="6" s="1"/>
  <c r="V8" i="6"/>
  <c r="V10" i="6" s="1"/>
  <c r="T8" i="6"/>
  <c r="T10" i="6" s="1"/>
  <c r="R8" i="6"/>
  <c r="R10" i="6" s="1"/>
  <c r="P8" i="6"/>
  <c r="P10" i="6" s="1"/>
  <c r="N8" i="6"/>
  <c r="N10" i="6" s="1"/>
  <c r="B8" i="6"/>
  <c r="Y6" i="6"/>
  <c r="Y10" i="6" s="1"/>
  <c r="Y5" i="6"/>
  <c r="Y4" i="6"/>
  <c r="Y3" i="6"/>
  <c r="W6" i="6"/>
  <c r="W10" i="6" s="1"/>
  <c r="W5" i="6"/>
  <c r="W4" i="6"/>
  <c r="W3" i="6"/>
  <c r="U6" i="6"/>
  <c r="U10" i="6" s="1"/>
  <c r="U5" i="6"/>
  <c r="U4" i="6"/>
  <c r="U3" i="6"/>
  <c r="S6" i="6"/>
  <c r="S10" i="6" s="1"/>
  <c r="S5" i="6"/>
  <c r="S4" i="6"/>
  <c r="S3" i="6"/>
  <c r="Q6" i="6"/>
  <c r="Q10" i="6" s="1"/>
  <c r="Q5" i="6"/>
  <c r="Q4" i="6"/>
  <c r="Q3" i="6"/>
  <c r="O6" i="6"/>
  <c r="O10" i="6" s="1"/>
  <c r="O5" i="6"/>
  <c r="O4" i="6"/>
  <c r="O3" i="6"/>
  <c r="C6" i="6"/>
  <c r="C10" i="6" s="1"/>
  <c r="C5" i="6"/>
  <c r="C3" i="6"/>
  <c r="Y4" i="5"/>
  <c r="Y3" i="5"/>
  <c r="W4" i="5"/>
  <c r="W3" i="5"/>
  <c r="U4" i="5"/>
  <c r="U3" i="5"/>
  <c r="S4" i="5"/>
  <c r="S3" i="5"/>
  <c r="Q4" i="5"/>
  <c r="Q3" i="5"/>
  <c r="O4" i="5"/>
  <c r="O3" i="5"/>
  <c r="X5" i="5"/>
  <c r="V5" i="5"/>
  <c r="T5" i="5"/>
  <c r="R5" i="5"/>
  <c r="P5" i="5"/>
  <c r="N5" i="5"/>
  <c r="L5" i="5"/>
  <c r="M3" i="5" s="1"/>
  <c r="J5" i="5"/>
  <c r="K4" i="5" s="1"/>
  <c r="H5" i="5"/>
  <c r="I3" i="5" s="1"/>
  <c r="F5" i="5"/>
  <c r="G4" i="5" s="1"/>
  <c r="D5" i="5"/>
  <c r="E3" i="5" s="1"/>
  <c r="B5" i="5"/>
  <c r="C4" i="5" s="1"/>
  <c r="B5" i="4"/>
  <c r="C5" i="4"/>
  <c r="H5" i="4"/>
  <c r="I5" i="4"/>
  <c r="J5" i="4"/>
  <c r="K5" i="4"/>
  <c r="M5" i="4"/>
  <c r="L5" i="4"/>
  <c r="D5" i="4" l="1"/>
  <c r="D20" i="4"/>
  <c r="D21" i="4" s="1"/>
  <c r="AA10" i="6"/>
  <c r="G5" i="4"/>
  <c r="G20" i="4"/>
  <c r="G21" i="4" s="1"/>
  <c r="F5" i="4"/>
  <c r="F20" i="4"/>
  <c r="F21" i="4" s="1"/>
  <c r="E5" i="4"/>
  <c r="E20" i="4"/>
  <c r="E21" i="4" s="1"/>
  <c r="M10" i="6"/>
  <c r="AK10" i="6"/>
  <c r="Q5" i="5"/>
  <c r="U5" i="5"/>
  <c r="Y5" i="5"/>
  <c r="AI10" i="6"/>
  <c r="AG10" i="6"/>
  <c r="AE10" i="6"/>
  <c r="AC10" i="6"/>
  <c r="AA8" i="6"/>
  <c r="AK8" i="6"/>
  <c r="AG8" i="6"/>
  <c r="AC8" i="6"/>
  <c r="E8" i="6"/>
  <c r="B10" i="6"/>
  <c r="C7" i="6"/>
  <c r="AI8" i="6"/>
  <c r="AE8" i="6"/>
  <c r="M8" i="6"/>
  <c r="K8" i="6"/>
  <c r="I8" i="6"/>
  <c r="G8" i="6"/>
  <c r="G3" i="5"/>
  <c r="G5" i="5" s="1"/>
  <c r="C4" i="6"/>
  <c r="K3" i="5"/>
  <c r="K5" i="5" s="1"/>
  <c r="C3" i="5"/>
  <c r="C5" i="5" s="1"/>
  <c r="O5" i="5"/>
  <c r="S5" i="5"/>
  <c r="W5" i="5"/>
  <c r="T4" i="4"/>
  <c r="T5" i="4" s="1"/>
  <c r="E4" i="5"/>
  <c r="I4" i="5"/>
  <c r="I5" i="5" s="1"/>
  <c r="M4" i="5"/>
  <c r="M5" i="5" s="1"/>
  <c r="O8" i="6"/>
  <c r="Q8" i="6"/>
  <c r="S8" i="6"/>
  <c r="U8" i="6"/>
  <c r="W8" i="6"/>
  <c r="Y8" i="6"/>
  <c r="C8" i="6" l="1"/>
  <c r="AL5" i="5"/>
  <c r="AM3" i="5" s="1"/>
  <c r="E5" i="5"/>
  <c r="AL8" i="6" l="1"/>
  <c r="AM4" i="5"/>
  <c r="AM5" i="5" s="1"/>
  <c r="AM4" i="6" l="1"/>
  <c r="AL10" i="6"/>
  <c r="AM7" i="6"/>
  <c r="AM6" i="6"/>
  <c r="AM5" i="6"/>
  <c r="AM3" i="6"/>
  <c r="AM10" i="6" l="1"/>
  <c r="AM8" i="6"/>
</calcChain>
</file>

<file path=xl/sharedStrings.xml><?xml version="1.0" encoding="utf-8"?>
<sst xmlns="http://schemas.openxmlformats.org/spreadsheetml/2006/main" count="298" uniqueCount="41">
  <si>
    <t>Mes</t>
  </si>
  <si>
    <t>Presupuestado</t>
  </si>
  <si>
    <t>Ejercido</t>
  </si>
  <si>
    <t>Local</t>
  </si>
  <si>
    <t>Foraneo</t>
  </si>
  <si>
    <t>Total</t>
  </si>
  <si>
    <t>Micro</t>
  </si>
  <si>
    <t>Pequeña</t>
  </si>
  <si>
    <t>Mediana</t>
  </si>
  <si>
    <t>Grande</t>
  </si>
  <si>
    <t>Concepto</t>
  </si>
  <si>
    <t>Economía Presupuestal</t>
  </si>
  <si>
    <t>% Economía Presupuestal</t>
  </si>
  <si>
    <t>Monto</t>
  </si>
  <si>
    <t>%</t>
  </si>
  <si>
    <t>Derrama MPyMES</t>
  </si>
  <si>
    <t>No Especificado</t>
  </si>
  <si>
    <t>Presupuestado SIIF</t>
  </si>
  <si>
    <t>Ejercido SIIF</t>
  </si>
  <si>
    <t>Local SIIF</t>
  </si>
  <si>
    <t>Foraneo SIIF</t>
  </si>
  <si>
    <t>Presupuestado TOTAL</t>
  </si>
  <si>
    <t>Ejercido TOTAL</t>
  </si>
  <si>
    <t>Local TOTAL</t>
  </si>
  <si>
    <t>Foraneo TOTAL</t>
  </si>
  <si>
    <t>Micro SIIF</t>
  </si>
  <si>
    <t>Pequeña SIIF</t>
  </si>
  <si>
    <t>Mediana SIIF</t>
  </si>
  <si>
    <t>Grande SIIF</t>
  </si>
  <si>
    <t>No Especificado SIIF</t>
  </si>
  <si>
    <t>Adjudicación Directa por Tabla Comparativa</t>
  </si>
  <si>
    <t>Invitación a Cuando Menos Tres Personas por Monto</t>
  </si>
  <si>
    <t>Licitación Pública Estatal</t>
  </si>
  <si>
    <t>Adjudicación Directa por Acuerdo del Comité</t>
  </si>
  <si>
    <t>Invitación a Cuando Menos Tres Personas por Excepción</t>
  </si>
  <si>
    <t>Licitación Pública Federal</t>
  </si>
  <si>
    <t>Invitación a Cuando Menos Tres Personas Federal</t>
  </si>
  <si>
    <t>Adjudicación Directa Federal</t>
  </si>
  <si>
    <t>Procedimientos Abiertos SIIF</t>
  </si>
  <si>
    <t>Adjudicación Directa por Acuerdo del Secretario</t>
  </si>
  <si>
    <t>Acumulado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</si>
</sst>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[$$-80A]#,##0.0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164" fontId="3" fillId="0" borderId="0" xfId="0" applyNumberFormat="1" applyFont="1"/>
    <xf numFmtId="165" fontId="3" fillId="0" borderId="0" xfId="1" applyNumberFormat="1" applyFont="1"/>
    <xf numFmtId="0" fontId="3" fillId="0" borderId="5" xfId="0" applyFont="1" applyBorder="1"/>
    <xf numFmtId="164" fontId="3" fillId="0" borderId="1" xfId="0" applyNumberFormat="1" applyFont="1" applyBorder="1"/>
    <xf numFmtId="10" fontId="4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3" fillId="0" borderId="7" xfId="0" applyFont="1" applyBorder="1"/>
    <xf numFmtId="10" fontId="4" fillId="0" borderId="8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10" fontId="3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7" fontId="3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/>
    <xf numFmtId="10" fontId="3" fillId="0" borderId="8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" xfId="0" applyNumberFormat="1" applyFont="1" applyBorder="1"/>
    <xf numFmtId="0" fontId="3" fillId="0" borderId="5" xfId="0" applyFont="1" applyBorder="1" applyAlignment="1">
      <alignment horizontal="center"/>
    </xf>
    <xf numFmtId="10" fontId="3" fillId="0" borderId="6" xfId="0" applyNumberFormat="1" applyFont="1" applyBorder="1"/>
    <xf numFmtId="10" fontId="3" fillId="0" borderId="8" xfId="0" applyNumberFormat="1" applyFont="1" applyBorder="1"/>
    <xf numFmtId="0" fontId="3" fillId="0" borderId="10" xfId="0" applyFont="1" applyBorder="1"/>
    <xf numFmtId="164" fontId="3" fillId="0" borderId="11" xfId="0" applyNumberFormat="1" applyFont="1" applyBorder="1"/>
    <xf numFmtId="10" fontId="4" fillId="0" borderId="11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11" xfId="0" applyNumberFormat="1" applyFont="1" applyBorder="1"/>
    <xf numFmtId="17" fontId="4" fillId="2" borderId="4" xfId="0" applyNumberFormat="1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7" fontId="4" fillId="2" borderId="4" xfId="0" applyNumberFormat="1" applyFont="1" applyFill="1" applyBorder="1" applyAlignment="1">
      <alignment horizontal="center"/>
    </xf>
    <xf numFmtId="17" fontId="4" fillId="2" borderId="12" xfId="0" applyNumberFormat="1" applyFont="1" applyFill="1" applyBorder="1" applyAlignment="1">
      <alignment horizontal="center"/>
    </xf>
    <xf numFmtId="17" fontId="4" fillId="2" borderId="14" xfId="0" applyNumberFormat="1" applyFont="1" applyFill="1" applyBorder="1" applyAlignment="1">
      <alignment horizontal="center"/>
    </xf>
    <xf numFmtId="17" fontId="4" fillId="2" borderId="13" xfId="0" applyNumberFormat="1" applyFont="1" applyFill="1" applyBorder="1" applyAlignment="1">
      <alignment horizontal="center"/>
    </xf>
    <xf numFmtId="164" fontId="3" fillId="0" borderId="1" xfId="0" quotePrefix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1"/>
  <sheetViews>
    <sheetView workbookViewId="0">
      <pane xSplit="1" ySplit="1" topLeftCell="P2" activePane="bottomRight" state="frozen"/>
      <selection pane="topRight" activeCell="B1" sqref="B1"/>
      <selection pane="bottomLeft" activeCell="A2" sqref="A2"/>
      <selection pane="bottomRight" activeCell="Q18" sqref="Q18"/>
    </sheetView>
  </sheetViews>
  <sheetFormatPr baseColWidth="10" defaultRowHeight="12.75" x14ac:dyDescent="0.2"/>
  <cols>
    <col min="1" max="1" width="30.7109375" customWidth="1"/>
    <col min="2" max="7" width="20.7109375" customWidth="1"/>
    <col min="8" max="13" width="20.7109375" hidden="1" customWidth="1"/>
    <col min="14" max="20" width="20.7109375" customWidth="1"/>
    <col min="21" max="26" width="15.7109375" customWidth="1"/>
    <col min="27" max="27" width="20.7109375" customWidth="1"/>
  </cols>
  <sheetData>
    <row r="1" spans="1:20" ht="15.75" x14ac:dyDescent="0.25">
      <c r="A1" s="7" t="s">
        <v>0</v>
      </c>
      <c r="B1" s="8">
        <v>45292</v>
      </c>
      <c r="C1" s="8">
        <v>45323</v>
      </c>
      <c r="D1" s="8">
        <v>45352</v>
      </c>
      <c r="E1" s="8">
        <v>45383</v>
      </c>
      <c r="F1" s="8">
        <v>45413</v>
      </c>
      <c r="G1" s="8">
        <v>45444</v>
      </c>
      <c r="H1" s="8">
        <v>42186</v>
      </c>
      <c r="I1" s="8">
        <v>42217</v>
      </c>
      <c r="J1" s="8">
        <v>42248</v>
      </c>
      <c r="K1" s="8">
        <v>42278</v>
      </c>
      <c r="L1" s="8">
        <v>42309</v>
      </c>
      <c r="M1" s="8">
        <v>42339</v>
      </c>
      <c r="N1" s="8">
        <v>45474</v>
      </c>
      <c r="O1" s="8">
        <v>45505</v>
      </c>
      <c r="P1" s="8">
        <v>45536</v>
      </c>
      <c r="Q1" s="8">
        <v>45566</v>
      </c>
      <c r="R1" s="8">
        <v>45597</v>
      </c>
      <c r="S1" s="8">
        <v>45627</v>
      </c>
      <c r="T1" s="33" t="s">
        <v>40</v>
      </c>
    </row>
    <row r="2" spans="1:20" ht="15.75" x14ac:dyDescent="0.25">
      <c r="A2" s="4" t="s">
        <v>1</v>
      </c>
      <c r="B2" s="5">
        <v>0</v>
      </c>
      <c r="C2" s="5">
        <v>5800000</v>
      </c>
      <c r="D2" s="5">
        <v>1030992.05</v>
      </c>
      <c r="E2" s="5">
        <v>17217958.760000002</v>
      </c>
      <c r="F2" s="5">
        <v>3457226.74</v>
      </c>
      <c r="G2" s="5">
        <v>3230000</v>
      </c>
      <c r="H2" s="5"/>
      <c r="I2" s="5"/>
      <c r="J2" s="5"/>
      <c r="K2" s="5"/>
      <c r="L2" s="5"/>
      <c r="M2" s="5"/>
      <c r="N2" s="5">
        <v>142183.01</v>
      </c>
      <c r="O2" s="5">
        <v>7612260.8899999997</v>
      </c>
      <c r="P2" s="5">
        <v>488350.36</v>
      </c>
      <c r="Q2" s="5">
        <v>5689579.8399999999</v>
      </c>
      <c r="R2" s="5"/>
      <c r="S2" s="5"/>
      <c r="T2" s="31">
        <f>SUM(B2:S2)</f>
        <v>44668551.650000006</v>
      </c>
    </row>
    <row r="3" spans="1:20" ht="15.75" x14ac:dyDescent="0.25">
      <c r="A3" s="4" t="s">
        <v>2</v>
      </c>
      <c r="B3" s="5">
        <v>0</v>
      </c>
      <c r="C3" s="5">
        <v>5800000</v>
      </c>
      <c r="D3" s="5">
        <v>1030992.05</v>
      </c>
      <c r="E3" s="5">
        <v>17200048.260000002</v>
      </c>
      <c r="F3" s="5">
        <v>3457226.74</v>
      </c>
      <c r="G3" s="5">
        <v>3230000</v>
      </c>
      <c r="H3" s="5"/>
      <c r="I3" s="5"/>
      <c r="J3" s="5"/>
      <c r="K3" s="5"/>
      <c r="L3" s="5"/>
      <c r="M3" s="5"/>
      <c r="N3" s="5">
        <v>142183.01</v>
      </c>
      <c r="O3" s="5">
        <v>7592340.4000000004</v>
      </c>
      <c r="P3" s="5">
        <v>488000.04</v>
      </c>
      <c r="Q3" s="5">
        <v>5689579.8399999999</v>
      </c>
      <c r="R3" s="5"/>
      <c r="S3" s="5"/>
      <c r="T3" s="31">
        <f>SUM(B3:S3)</f>
        <v>44630370.340000004</v>
      </c>
    </row>
    <row r="4" spans="1:20" ht="15.75" x14ac:dyDescent="0.25">
      <c r="A4" s="4" t="s">
        <v>11</v>
      </c>
      <c r="B4" s="5">
        <f>B2-B3</f>
        <v>0</v>
      </c>
      <c r="C4" s="5">
        <f t="shared" ref="C4:S4" si="0">C2-C3</f>
        <v>0</v>
      </c>
      <c r="D4" s="5">
        <f t="shared" si="0"/>
        <v>0</v>
      </c>
      <c r="E4" s="5">
        <f t="shared" si="0"/>
        <v>17910.5</v>
      </c>
      <c r="F4" s="5">
        <f t="shared" si="0"/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5">
        <f t="shared" si="0"/>
        <v>0</v>
      </c>
      <c r="L4" s="5">
        <f t="shared" si="0"/>
        <v>0</v>
      </c>
      <c r="M4" s="5">
        <f t="shared" si="0"/>
        <v>0</v>
      </c>
      <c r="N4" s="5">
        <f t="shared" si="0"/>
        <v>0</v>
      </c>
      <c r="O4" s="5">
        <f t="shared" si="0"/>
        <v>19920.489999999292</v>
      </c>
      <c r="P4" s="5">
        <f t="shared" si="0"/>
        <v>350.32000000000698</v>
      </c>
      <c r="Q4" s="5">
        <f t="shared" si="0"/>
        <v>0</v>
      </c>
      <c r="R4" s="5">
        <f t="shared" si="0"/>
        <v>0</v>
      </c>
      <c r="S4" s="5">
        <f t="shared" si="0"/>
        <v>0</v>
      </c>
      <c r="T4" s="31">
        <f t="shared" ref="T4" si="1">(T2-T3)</f>
        <v>38181.310000002384</v>
      </c>
    </row>
    <row r="5" spans="1:20" ht="16.5" thickBot="1" x14ac:dyDescent="0.3">
      <c r="A5" s="9" t="s">
        <v>12</v>
      </c>
      <c r="B5" s="10" t="e">
        <f t="shared" ref="B5:T5" si="2">(B4/B2)</f>
        <v>#DIV/0!</v>
      </c>
      <c r="C5" s="10">
        <f t="shared" si="2"/>
        <v>0</v>
      </c>
      <c r="D5" s="10">
        <f t="shared" si="2"/>
        <v>0</v>
      </c>
      <c r="E5" s="10">
        <f t="shared" si="2"/>
        <v>1.0402220291994705E-3</v>
      </c>
      <c r="F5" s="10">
        <f t="shared" si="2"/>
        <v>0</v>
      </c>
      <c r="G5" s="10">
        <f t="shared" si="2"/>
        <v>0</v>
      </c>
      <c r="H5" s="10" t="e">
        <f t="shared" si="2"/>
        <v>#DIV/0!</v>
      </c>
      <c r="I5" s="10" t="e">
        <f t="shared" si="2"/>
        <v>#DIV/0!</v>
      </c>
      <c r="J5" s="10" t="e">
        <f t="shared" si="2"/>
        <v>#DIV/0!</v>
      </c>
      <c r="K5" s="10" t="e">
        <f t="shared" si="2"/>
        <v>#DIV/0!</v>
      </c>
      <c r="L5" s="10" t="e">
        <f t="shared" si="2"/>
        <v>#DIV/0!</v>
      </c>
      <c r="M5" s="10" t="e">
        <f t="shared" si="2"/>
        <v>#DIV/0!</v>
      </c>
      <c r="N5" s="10">
        <f t="shared" ref="N5:S5" si="3">(N4/N2)</f>
        <v>0</v>
      </c>
      <c r="O5" s="10">
        <f t="shared" si="3"/>
        <v>2.616895333444003E-3</v>
      </c>
      <c r="P5" s="10">
        <f t="shared" si="3"/>
        <v>7.1735382769044548E-4</v>
      </c>
      <c r="Q5" s="10">
        <f t="shared" si="3"/>
        <v>0</v>
      </c>
      <c r="R5" s="10" t="e">
        <f t="shared" si="3"/>
        <v>#DIV/0!</v>
      </c>
      <c r="S5" s="10" t="e">
        <f t="shared" si="3"/>
        <v>#DIV/0!</v>
      </c>
      <c r="T5" s="11">
        <f t="shared" si="2"/>
        <v>8.5476937553676826E-4</v>
      </c>
    </row>
    <row r="8" spans="1:20" ht="13.5" thickBot="1" x14ac:dyDescent="0.25"/>
    <row r="9" spans="1:20" ht="15.75" x14ac:dyDescent="0.25">
      <c r="A9" s="7" t="s">
        <v>0</v>
      </c>
      <c r="B9" s="8">
        <f>B1</f>
        <v>45292</v>
      </c>
      <c r="C9" s="8">
        <f t="shared" ref="C9:T9" si="4">C1</f>
        <v>45323</v>
      </c>
      <c r="D9" s="8">
        <f t="shared" si="4"/>
        <v>45352</v>
      </c>
      <c r="E9" s="8">
        <f t="shared" si="4"/>
        <v>45383</v>
      </c>
      <c r="F9" s="8">
        <f t="shared" si="4"/>
        <v>45413</v>
      </c>
      <c r="G9" s="8">
        <f t="shared" si="4"/>
        <v>45444</v>
      </c>
      <c r="H9" s="8">
        <f t="shared" si="4"/>
        <v>42186</v>
      </c>
      <c r="I9" s="8">
        <f t="shared" si="4"/>
        <v>42217</v>
      </c>
      <c r="J9" s="8">
        <f t="shared" si="4"/>
        <v>42248</v>
      </c>
      <c r="K9" s="8">
        <f t="shared" si="4"/>
        <v>42278</v>
      </c>
      <c r="L9" s="8">
        <f t="shared" si="4"/>
        <v>42309</v>
      </c>
      <c r="M9" s="8">
        <f t="shared" si="4"/>
        <v>42339</v>
      </c>
      <c r="N9" s="8">
        <f t="shared" si="4"/>
        <v>45474</v>
      </c>
      <c r="O9" s="8">
        <f t="shared" si="4"/>
        <v>45505</v>
      </c>
      <c r="P9" s="8">
        <f t="shared" si="4"/>
        <v>45536</v>
      </c>
      <c r="Q9" s="8">
        <f t="shared" si="4"/>
        <v>45566</v>
      </c>
      <c r="R9" s="8">
        <f t="shared" si="4"/>
        <v>45597</v>
      </c>
      <c r="S9" s="8">
        <f t="shared" si="4"/>
        <v>45627</v>
      </c>
      <c r="T9" s="8" t="str">
        <f t="shared" si="4"/>
        <v>Acumulado 24</v>
      </c>
    </row>
    <row r="10" spans="1:20" ht="15.75" x14ac:dyDescent="0.25">
      <c r="A10" s="4" t="s">
        <v>17</v>
      </c>
      <c r="B10" s="5">
        <v>0</v>
      </c>
      <c r="C10" s="5">
        <v>48510075.32</v>
      </c>
      <c r="D10" s="5">
        <v>127598683.93000001</v>
      </c>
      <c r="E10" s="5">
        <v>166325962.74000001</v>
      </c>
      <c r="F10" s="5">
        <v>58985503.710000001</v>
      </c>
      <c r="G10" s="5">
        <v>352072605.31</v>
      </c>
      <c r="H10" s="5"/>
      <c r="I10" s="5"/>
      <c r="J10" s="5"/>
      <c r="K10" s="5"/>
      <c r="L10" s="5"/>
      <c r="M10" s="5"/>
      <c r="N10" s="5">
        <v>180093406.00999999</v>
      </c>
      <c r="O10" s="5">
        <v>161469230.11000001</v>
      </c>
      <c r="P10" s="5">
        <v>129615560.81</v>
      </c>
      <c r="Q10" s="5">
        <v>100136866.70999999</v>
      </c>
      <c r="R10" s="5"/>
      <c r="S10" s="5"/>
      <c r="T10" s="31">
        <f>SUM(B10:S10)</f>
        <v>1324807894.6500001</v>
      </c>
    </row>
    <row r="11" spans="1:20" ht="15.75" x14ac:dyDescent="0.25">
      <c r="A11" s="4" t="s">
        <v>18</v>
      </c>
      <c r="B11" s="5">
        <v>0</v>
      </c>
      <c r="C11" s="5">
        <v>48504229.619999997</v>
      </c>
      <c r="D11" s="5">
        <v>127147710.08</v>
      </c>
      <c r="E11" s="5">
        <v>166041745.02000001</v>
      </c>
      <c r="F11" s="5">
        <v>58527742.189999998</v>
      </c>
      <c r="G11" s="5">
        <v>351193013.94</v>
      </c>
      <c r="H11" s="5"/>
      <c r="I11" s="5"/>
      <c r="J11" s="5"/>
      <c r="K11" s="5"/>
      <c r="L11" s="5"/>
      <c r="M11" s="5"/>
      <c r="N11" s="5">
        <v>179560375.72999999</v>
      </c>
      <c r="O11" s="5">
        <v>160775088.28999999</v>
      </c>
      <c r="P11" s="5">
        <v>129525275.08</v>
      </c>
      <c r="Q11" s="5">
        <v>99610752.040000007</v>
      </c>
      <c r="R11" s="5"/>
      <c r="S11" s="5"/>
      <c r="T11" s="31">
        <f>SUM(B11:S11)</f>
        <v>1320885931.99</v>
      </c>
    </row>
    <row r="12" spans="1:20" ht="15.75" x14ac:dyDescent="0.25">
      <c r="A12" s="4" t="s">
        <v>11</v>
      </c>
      <c r="B12" s="5">
        <f>B10-B11</f>
        <v>0</v>
      </c>
      <c r="C12" s="5">
        <f t="shared" ref="C12:S12" si="5">C10-C11</f>
        <v>5845.7000000029802</v>
      </c>
      <c r="D12" s="5">
        <f t="shared" si="5"/>
        <v>450973.85000000894</v>
      </c>
      <c r="E12" s="5">
        <f t="shared" si="5"/>
        <v>284217.71999999881</v>
      </c>
      <c r="F12" s="5">
        <f t="shared" si="5"/>
        <v>457761.52000000328</v>
      </c>
      <c r="G12" s="5">
        <f t="shared" si="5"/>
        <v>879591.37000000477</v>
      </c>
      <c r="H12" s="5">
        <f t="shared" si="5"/>
        <v>0</v>
      </c>
      <c r="I12" s="5">
        <f t="shared" si="5"/>
        <v>0</v>
      </c>
      <c r="J12" s="5">
        <f t="shared" si="5"/>
        <v>0</v>
      </c>
      <c r="K12" s="5">
        <f t="shared" si="5"/>
        <v>0</v>
      </c>
      <c r="L12" s="5">
        <f t="shared" si="5"/>
        <v>0</v>
      </c>
      <c r="M12" s="5">
        <f t="shared" si="5"/>
        <v>0</v>
      </c>
      <c r="N12" s="5">
        <f t="shared" si="5"/>
        <v>533030.28000000119</v>
      </c>
      <c r="O12" s="5">
        <f t="shared" si="5"/>
        <v>694141.82000002265</v>
      </c>
      <c r="P12" s="5">
        <f t="shared" si="5"/>
        <v>90285.730000004172</v>
      </c>
      <c r="Q12" s="5">
        <f t="shared" si="5"/>
        <v>526114.66999998689</v>
      </c>
      <c r="R12" s="5">
        <f t="shared" si="5"/>
        <v>0</v>
      </c>
      <c r="S12" s="5">
        <f t="shared" si="5"/>
        <v>0</v>
      </c>
      <c r="T12" s="31">
        <f t="shared" ref="T12" si="6">(T10-T11)</f>
        <v>3921962.6600000858</v>
      </c>
    </row>
    <row r="13" spans="1:20" ht="16.5" thickBot="1" x14ac:dyDescent="0.3">
      <c r="A13" s="9" t="s">
        <v>12</v>
      </c>
      <c r="B13" s="10" t="e">
        <f t="shared" ref="B13:T13" si="7">(B12/B10)</f>
        <v>#DIV/0!</v>
      </c>
      <c r="C13" s="10">
        <f t="shared" si="7"/>
        <v>1.2050486340087958E-4</v>
      </c>
      <c r="D13" s="10">
        <f t="shared" si="7"/>
        <v>3.5343142743338241E-3</v>
      </c>
      <c r="E13" s="10">
        <f t="shared" si="7"/>
        <v>1.7087994881730319E-3</v>
      </c>
      <c r="F13" s="10">
        <f t="shared" si="7"/>
        <v>7.7605766028645022E-3</v>
      </c>
      <c r="G13" s="10">
        <f t="shared" si="7"/>
        <v>2.4983238023461793E-3</v>
      </c>
      <c r="H13" s="10" t="e">
        <f t="shared" si="7"/>
        <v>#DIV/0!</v>
      </c>
      <c r="I13" s="10" t="e">
        <f t="shared" si="7"/>
        <v>#DIV/0!</v>
      </c>
      <c r="J13" s="10" t="e">
        <f t="shared" si="7"/>
        <v>#DIV/0!</v>
      </c>
      <c r="K13" s="10" t="e">
        <f t="shared" si="7"/>
        <v>#DIV/0!</v>
      </c>
      <c r="L13" s="10" t="e">
        <f t="shared" si="7"/>
        <v>#DIV/0!</v>
      </c>
      <c r="M13" s="10" t="e">
        <f t="shared" si="7"/>
        <v>#DIV/0!</v>
      </c>
      <c r="N13" s="10">
        <f t="shared" si="7"/>
        <v>2.9597434565172462E-3</v>
      </c>
      <c r="O13" s="10">
        <f t="shared" si="7"/>
        <v>4.2989108174179219E-3</v>
      </c>
      <c r="P13" s="10">
        <f t="shared" si="7"/>
        <v>6.9656551602127173E-4</v>
      </c>
      <c r="Q13" s="10">
        <f t="shared" si="7"/>
        <v>5.2539557835740366E-3</v>
      </c>
      <c r="R13" s="10" t="e">
        <f t="shared" si="7"/>
        <v>#DIV/0!</v>
      </c>
      <c r="S13" s="10" t="e">
        <f t="shared" si="7"/>
        <v>#DIV/0!</v>
      </c>
      <c r="T13" s="11">
        <f t="shared" si="7"/>
        <v>2.9604010331144848E-3</v>
      </c>
    </row>
    <row r="16" spans="1:20" ht="13.5" thickBot="1" x14ac:dyDescent="0.25"/>
    <row r="17" spans="1:20" ht="15.75" x14ac:dyDescent="0.25">
      <c r="A17" s="7" t="s">
        <v>0</v>
      </c>
      <c r="B17" s="8">
        <f>B1</f>
        <v>45292</v>
      </c>
      <c r="C17" s="8">
        <f t="shared" ref="C17:T17" si="8">C1</f>
        <v>45323</v>
      </c>
      <c r="D17" s="8">
        <f t="shared" si="8"/>
        <v>45352</v>
      </c>
      <c r="E17" s="8">
        <f t="shared" si="8"/>
        <v>45383</v>
      </c>
      <c r="F17" s="8">
        <f t="shared" si="8"/>
        <v>45413</v>
      </c>
      <c r="G17" s="8">
        <f t="shared" si="8"/>
        <v>45444</v>
      </c>
      <c r="H17" s="8">
        <f t="shared" si="8"/>
        <v>42186</v>
      </c>
      <c r="I17" s="8">
        <f t="shared" si="8"/>
        <v>42217</v>
      </c>
      <c r="J17" s="8">
        <f t="shared" si="8"/>
        <v>42248</v>
      </c>
      <c r="K17" s="8">
        <f t="shared" si="8"/>
        <v>42278</v>
      </c>
      <c r="L17" s="8">
        <f t="shared" si="8"/>
        <v>42309</v>
      </c>
      <c r="M17" s="8">
        <f t="shared" si="8"/>
        <v>42339</v>
      </c>
      <c r="N17" s="8">
        <f t="shared" si="8"/>
        <v>45474</v>
      </c>
      <c r="O17" s="8">
        <f t="shared" si="8"/>
        <v>45505</v>
      </c>
      <c r="P17" s="8">
        <f t="shared" si="8"/>
        <v>45536</v>
      </c>
      <c r="Q17" s="8">
        <f t="shared" si="8"/>
        <v>45566</v>
      </c>
      <c r="R17" s="8">
        <f t="shared" si="8"/>
        <v>45597</v>
      </c>
      <c r="S17" s="8">
        <f t="shared" si="8"/>
        <v>45627</v>
      </c>
      <c r="T17" s="8" t="str">
        <f t="shared" si="8"/>
        <v>Acumulado 24</v>
      </c>
    </row>
    <row r="18" spans="1:20" ht="15.75" x14ac:dyDescent="0.25">
      <c r="A18" s="4" t="s">
        <v>21</v>
      </c>
      <c r="B18" s="5">
        <f>B2+B10</f>
        <v>0</v>
      </c>
      <c r="C18" s="5">
        <f t="shared" ref="C18:S18" si="9">C2+C10</f>
        <v>54310075.32</v>
      </c>
      <c r="D18" s="5">
        <f t="shared" si="9"/>
        <v>128629675.98</v>
      </c>
      <c r="E18" s="5">
        <f t="shared" si="9"/>
        <v>183543921.5</v>
      </c>
      <c r="F18" s="5">
        <f t="shared" si="9"/>
        <v>62442730.450000003</v>
      </c>
      <c r="G18" s="5">
        <f t="shared" si="9"/>
        <v>355302605.31</v>
      </c>
      <c r="H18" s="5">
        <f t="shared" si="9"/>
        <v>0</v>
      </c>
      <c r="I18" s="5">
        <f t="shared" si="9"/>
        <v>0</v>
      </c>
      <c r="J18" s="5">
        <f t="shared" si="9"/>
        <v>0</v>
      </c>
      <c r="K18" s="5">
        <f t="shared" si="9"/>
        <v>0</v>
      </c>
      <c r="L18" s="5">
        <f t="shared" si="9"/>
        <v>0</v>
      </c>
      <c r="M18" s="5">
        <f t="shared" si="9"/>
        <v>0</v>
      </c>
      <c r="N18" s="5">
        <f t="shared" si="9"/>
        <v>180235589.01999998</v>
      </c>
      <c r="O18" s="5">
        <f t="shared" si="9"/>
        <v>169081491</v>
      </c>
      <c r="P18" s="5">
        <f t="shared" si="9"/>
        <v>130103911.17</v>
      </c>
      <c r="Q18" s="5">
        <f t="shared" si="9"/>
        <v>105826446.55</v>
      </c>
      <c r="R18" s="5">
        <f t="shared" si="9"/>
        <v>0</v>
      </c>
      <c r="S18" s="5">
        <f t="shared" si="9"/>
        <v>0</v>
      </c>
      <c r="T18" s="31">
        <f>SUM(B18:S18)</f>
        <v>1369476446.3</v>
      </c>
    </row>
    <row r="19" spans="1:20" ht="15.75" x14ac:dyDescent="0.25">
      <c r="A19" s="4" t="s">
        <v>22</v>
      </c>
      <c r="B19" s="5">
        <f>B3+B11</f>
        <v>0</v>
      </c>
      <c r="C19" s="5">
        <f t="shared" ref="C19:S19" si="10">C3+C11</f>
        <v>54304229.619999997</v>
      </c>
      <c r="D19" s="5">
        <f t="shared" si="10"/>
        <v>128178702.13</v>
      </c>
      <c r="E19" s="5">
        <f t="shared" si="10"/>
        <v>183241793.28</v>
      </c>
      <c r="F19" s="5">
        <f t="shared" si="10"/>
        <v>61984968.93</v>
      </c>
      <c r="G19" s="5">
        <f t="shared" si="10"/>
        <v>354423013.94</v>
      </c>
      <c r="H19" s="5">
        <f t="shared" si="10"/>
        <v>0</v>
      </c>
      <c r="I19" s="5">
        <f t="shared" si="10"/>
        <v>0</v>
      </c>
      <c r="J19" s="5">
        <f t="shared" si="10"/>
        <v>0</v>
      </c>
      <c r="K19" s="5">
        <f t="shared" si="10"/>
        <v>0</v>
      </c>
      <c r="L19" s="5">
        <f t="shared" si="10"/>
        <v>0</v>
      </c>
      <c r="M19" s="5">
        <f t="shared" si="10"/>
        <v>0</v>
      </c>
      <c r="N19" s="5">
        <f t="shared" si="10"/>
        <v>179702558.73999998</v>
      </c>
      <c r="O19" s="5">
        <f t="shared" si="10"/>
        <v>168367428.69</v>
      </c>
      <c r="P19" s="5">
        <f t="shared" si="10"/>
        <v>130013275.12</v>
      </c>
      <c r="Q19" s="5">
        <f t="shared" si="10"/>
        <v>105300331.88000001</v>
      </c>
      <c r="R19" s="5">
        <f t="shared" si="10"/>
        <v>0</v>
      </c>
      <c r="S19" s="5">
        <f t="shared" si="10"/>
        <v>0</v>
      </c>
      <c r="T19" s="31">
        <f>SUM(B19:S19)</f>
        <v>1365516302.3299999</v>
      </c>
    </row>
    <row r="20" spans="1:20" ht="15.75" x14ac:dyDescent="0.25">
      <c r="A20" s="4" t="s">
        <v>11</v>
      </c>
      <c r="B20" s="5">
        <f>B4+B12</f>
        <v>0</v>
      </c>
      <c r="C20" s="5">
        <f t="shared" ref="C20:S20" si="11">C4+C12</f>
        <v>5845.7000000029802</v>
      </c>
      <c r="D20" s="5">
        <f t="shared" si="11"/>
        <v>450973.85000000894</v>
      </c>
      <c r="E20" s="5">
        <f t="shared" si="11"/>
        <v>302128.21999999881</v>
      </c>
      <c r="F20" s="5">
        <f t="shared" si="11"/>
        <v>457761.52000000328</v>
      </c>
      <c r="G20" s="5">
        <f t="shared" si="11"/>
        <v>879591.37000000477</v>
      </c>
      <c r="H20" s="5">
        <f t="shared" si="11"/>
        <v>0</v>
      </c>
      <c r="I20" s="5">
        <f t="shared" si="11"/>
        <v>0</v>
      </c>
      <c r="J20" s="5">
        <f t="shared" si="11"/>
        <v>0</v>
      </c>
      <c r="K20" s="5">
        <f t="shared" si="11"/>
        <v>0</v>
      </c>
      <c r="L20" s="5">
        <f t="shared" si="11"/>
        <v>0</v>
      </c>
      <c r="M20" s="5">
        <f t="shared" si="11"/>
        <v>0</v>
      </c>
      <c r="N20" s="5">
        <f t="shared" si="11"/>
        <v>533030.28000000119</v>
      </c>
      <c r="O20" s="5">
        <f t="shared" si="11"/>
        <v>714062.31000002194</v>
      </c>
      <c r="P20" s="5">
        <f t="shared" si="11"/>
        <v>90636.050000004179</v>
      </c>
      <c r="Q20" s="5">
        <f t="shared" si="11"/>
        <v>526114.66999998689</v>
      </c>
      <c r="R20" s="5">
        <f t="shared" si="11"/>
        <v>0</v>
      </c>
      <c r="S20" s="5">
        <f t="shared" si="11"/>
        <v>0</v>
      </c>
      <c r="T20" s="31">
        <f t="shared" ref="T20" si="12">(T18-T19)</f>
        <v>3960143.9700000286</v>
      </c>
    </row>
    <row r="21" spans="1:20" ht="16.5" thickBot="1" x14ac:dyDescent="0.3">
      <c r="A21" s="9" t="s">
        <v>12</v>
      </c>
      <c r="B21" s="10" t="e">
        <f t="shared" ref="B21:T21" si="13">(B20/B18)</f>
        <v>#DIV/0!</v>
      </c>
      <c r="C21" s="10">
        <f t="shared" si="13"/>
        <v>1.0763564523819151E-4</v>
      </c>
      <c r="D21" s="10">
        <f t="shared" si="13"/>
        <v>3.5059860530950002E-3</v>
      </c>
      <c r="E21" s="10">
        <f t="shared" si="13"/>
        <v>1.6460813168361929E-3</v>
      </c>
      <c r="F21" s="10">
        <f t="shared" si="13"/>
        <v>7.3309017190807879E-3</v>
      </c>
      <c r="G21" s="10">
        <f t="shared" si="13"/>
        <v>2.4756119343188185E-3</v>
      </c>
      <c r="H21" s="10" t="e">
        <f t="shared" si="13"/>
        <v>#DIV/0!</v>
      </c>
      <c r="I21" s="10" t="e">
        <f t="shared" si="13"/>
        <v>#DIV/0!</v>
      </c>
      <c r="J21" s="10" t="e">
        <f t="shared" si="13"/>
        <v>#DIV/0!</v>
      </c>
      <c r="K21" s="10" t="e">
        <f t="shared" si="13"/>
        <v>#DIV/0!</v>
      </c>
      <c r="L21" s="10" t="e">
        <f t="shared" si="13"/>
        <v>#DIV/0!</v>
      </c>
      <c r="M21" s="10" t="e">
        <f t="shared" si="13"/>
        <v>#DIV/0!</v>
      </c>
      <c r="N21" s="10">
        <f t="shared" si="13"/>
        <v>2.9574085944860371E-3</v>
      </c>
      <c r="O21" s="10">
        <f t="shared" si="13"/>
        <v>4.2231843697192253E-3</v>
      </c>
      <c r="P21" s="10">
        <f t="shared" si="13"/>
        <v>6.966435458006699E-4</v>
      </c>
      <c r="Q21" s="10">
        <f t="shared" si="13"/>
        <v>4.9714857405838775E-3</v>
      </c>
      <c r="R21" s="10" t="e">
        <f t="shared" si="13"/>
        <v>#DIV/0!</v>
      </c>
      <c r="S21" s="10" t="e">
        <f t="shared" si="13"/>
        <v>#DIV/0!</v>
      </c>
      <c r="T21" s="11">
        <f t="shared" si="13"/>
        <v>2.8917211250324144E-3</v>
      </c>
    </row>
  </sheetData>
  <customSheetViews>
    <customSheetView guid="{9F64E964-805B-4B50-8A11-44D29787B5D9}" showRuler="0">
      <pane xSplit="1" ySplit="2" topLeftCell="C3" activePane="bottomRight" state="frozen"/>
      <selection pane="bottomRight" activeCell="D17" sqref="D17"/>
      <pageMargins left="0.75" right="0.75" top="1" bottom="1" header="0" footer="0"/>
      <headerFooter alignWithMargins="0"/>
    </customSheetView>
    <customSheetView guid="{8A5602A8-B135-4451-9295-07C8712085CC}" showRuler="0">
      <pane xSplit="1" ySplit="2" topLeftCell="C3" activePane="bottomRight" state="frozen"/>
      <selection pane="bottomRight" activeCell="D17" sqref="D17"/>
      <pageMargins left="0.75" right="0.75" top="1" bottom="1" header="0" footer="0"/>
      <headerFooter alignWithMargins="0"/>
    </customSheetView>
  </customSheetViews>
  <phoneticPr fontId="2" type="noConversion"/>
  <printOptions horizontalCentered="1"/>
  <pageMargins left="0.39370078740157483" right="0.39370078740157483" top="1.9685039370078741" bottom="0.98425196850393704" header="0.59055118110236227" footer="0.59055118110236227"/>
  <pageSetup scale="71" fitToWidth="2" orientation="landscape" r:id="rId1"/>
  <headerFooter alignWithMargins="0">
    <oddHeader>&amp;C&amp;12OFICIALÍA MAYOR
DIRECCIÓN GENERAL DE ADQUISICIONES
ECONOMÍAS PRESUPUESTALES</oddHeader>
    <oddFooter>&amp;C&amp;12PÁGINA &amp;P DE &amp;N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21"/>
  <sheetViews>
    <sheetView workbookViewId="0">
      <pane xSplit="1" ySplit="2" topLeftCell="AC3" activePane="bottomRight" state="frozen"/>
      <selection pane="topRight" activeCell="B1" sqref="B1"/>
      <selection pane="bottomLeft" activeCell="A3" sqref="A3"/>
      <selection pane="bottomRight" activeCell="AF19" sqref="AF19"/>
    </sheetView>
  </sheetViews>
  <sheetFormatPr baseColWidth="10" defaultRowHeight="12.75" x14ac:dyDescent="0.2"/>
  <cols>
    <col min="1" max="2" width="20.7109375" customWidth="1"/>
    <col min="3" max="3" width="12.7109375" customWidth="1"/>
    <col min="4" max="4" width="20.7109375" customWidth="1"/>
    <col min="5" max="5" width="12.7109375" customWidth="1"/>
    <col min="6" max="6" width="20.7109375" customWidth="1"/>
    <col min="7" max="7" width="12.7109375" customWidth="1"/>
    <col min="8" max="8" width="20.7109375" customWidth="1"/>
    <col min="9" max="9" width="12.7109375" customWidth="1"/>
    <col min="10" max="10" width="20.7109375" customWidth="1"/>
    <col min="11" max="11" width="12.7109375" customWidth="1"/>
    <col min="12" max="12" width="20.7109375" customWidth="1"/>
    <col min="13" max="13" width="12.7109375" customWidth="1"/>
    <col min="14" max="14" width="20.7109375" hidden="1" customWidth="1"/>
    <col min="15" max="15" width="10.7109375" hidden="1" customWidth="1"/>
    <col min="16" max="16" width="20.7109375" hidden="1" customWidth="1"/>
    <col min="17" max="17" width="10.7109375" hidden="1" customWidth="1"/>
    <col min="18" max="18" width="20.7109375" hidden="1" customWidth="1"/>
    <col min="19" max="19" width="10.7109375" hidden="1" customWidth="1"/>
    <col min="20" max="20" width="20.7109375" hidden="1" customWidth="1"/>
    <col min="21" max="21" width="10.7109375" hidden="1" customWidth="1"/>
    <col min="22" max="22" width="20.7109375" hidden="1" customWidth="1"/>
    <col min="23" max="23" width="10.7109375" hidden="1" customWidth="1"/>
    <col min="24" max="24" width="20.7109375" hidden="1" customWidth="1"/>
    <col min="25" max="25" width="10.7109375" hidden="1" customWidth="1"/>
    <col min="26" max="26" width="20.7109375" customWidth="1"/>
    <col min="27" max="27" width="12.7109375" customWidth="1"/>
    <col min="28" max="28" width="20.7109375" customWidth="1"/>
    <col min="29" max="29" width="12.7109375" customWidth="1"/>
    <col min="30" max="30" width="20.7109375" customWidth="1"/>
    <col min="31" max="31" width="12.7109375" customWidth="1"/>
    <col min="32" max="32" width="20.7109375" customWidth="1"/>
    <col min="33" max="33" width="12.7109375" customWidth="1"/>
    <col min="34" max="34" width="20.7109375" customWidth="1"/>
    <col min="35" max="35" width="12.7109375" customWidth="1"/>
    <col min="36" max="36" width="20.7109375" customWidth="1"/>
    <col min="37" max="37" width="12.7109375" customWidth="1"/>
    <col min="38" max="38" width="20.7109375" customWidth="1"/>
    <col min="39" max="39" width="12.7109375" customWidth="1"/>
  </cols>
  <sheetData>
    <row r="1" spans="1:39" ht="15.75" x14ac:dyDescent="0.25">
      <c r="A1" s="15" t="s">
        <v>0</v>
      </c>
      <c r="B1" s="34">
        <v>45292</v>
      </c>
      <c r="C1" s="34"/>
      <c r="D1" s="34">
        <v>45323</v>
      </c>
      <c r="E1" s="34"/>
      <c r="F1" s="34">
        <v>45352</v>
      </c>
      <c r="G1" s="34"/>
      <c r="H1" s="34">
        <v>45383</v>
      </c>
      <c r="I1" s="34"/>
      <c r="J1" s="34">
        <v>45413</v>
      </c>
      <c r="K1" s="34"/>
      <c r="L1" s="34">
        <v>45444</v>
      </c>
      <c r="M1" s="34"/>
      <c r="N1" s="34">
        <v>40725</v>
      </c>
      <c r="O1" s="34"/>
      <c r="P1" s="34">
        <v>40756</v>
      </c>
      <c r="Q1" s="34"/>
      <c r="R1" s="34">
        <v>40787</v>
      </c>
      <c r="S1" s="34"/>
      <c r="T1" s="34">
        <v>40817</v>
      </c>
      <c r="U1" s="34"/>
      <c r="V1" s="34">
        <v>40848</v>
      </c>
      <c r="W1" s="34"/>
      <c r="X1" s="34">
        <v>40878</v>
      </c>
      <c r="Y1" s="34"/>
      <c r="Z1" s="34">
        <v>45474</v>
      </c>
      <c r="AA1" s="34"/>
      <c r="AB1" s="34">
        <v>45505</v>
      </c>
      <c r="AC1" s="34"/>
      <c r="AD1" s="34">
        <v>45536</v>
      </c>
      <c r="AE1" s="34"/>
      <c r="AF1" s="34">
        <v>45566</v>
      </c>
      <c r="AG1" s="34"/>
      <c r="AH1" s="34">
        <v>45597</v>
      </c>
      <c r="AI1" s="34"/>
      <c r="AJ1" s="34">
        <v>45627</v>
      </c>
      <c r="AK1" s="34"/>
      <c r="AL1" s="35" t="s">
        <v>40</v>
      </c>
      <c r="AM1" s="36"/>
    </row>
    <row r="2" spans="1:39" ht="15" x14ac:dyDescent="0.2">
      <c r="A2" s="4" t="s">
        <v>10</v>
      </c>
      <c r="B2" s="12" t="s">
        <v>13</v>
      </c>
      <c r="C2" s="12" t="s">
        <v>14</v>
      </c>
      <c r="D2" s="12" t="s">
        <v>13</v>
      </c>
      <c r="E2" s="12" t="s">
        <v>14</v>
      </c>
      <c r="F2" s="12" t="s">
        <v>13</v>
      </c>
      <c r="G2" s="12" t="s">
        <v>14</v>
      </c>
      <c r="H2" s="12" t="s">
        <v>13</v>
      </c>
      <c r="I2" s="12" t="s">
        <v>14</v>
      </c>
      <c r="J2" s="12" t="s">
        <v>13</v>
      </c>
      <c r="K2" s="12" t="s">
        <v>14</v>
      </c>
      <c r="L2" s="12" t="s">
        <v>13</v>
      </c>
      <c r="M2" s="12" t="s">
        <v>14</v>
      </c>
      <c r="N2" s="13"/>
      <c r="O2" s="12" t="s">
        <v>14</v>
      </c>
      <c r="P2" s="13"/>
      <c r="Q2" s="12" t="s">
        <v>14</v>
      </c>
      <c r="R2" s="13"/>
      <c r="S2" s="12" t="s">
        <v>14</v>
      </c>
      <c r="T2" s="13"/>
      <c r="U2" s="12" t="s">
        <v>14</v>
      </c>
      <c r="V2" s="13"/>
      <c r="W2" s="12" t="s">
        <v>14</v>
      </c>
      <c r="X2" s="13"/>
      <c r="Y2" s="12" t="s">
        <v>14</v>
      </c>
      <c r="Z2" s="12" t="s">
        <v>13</v>
      </c>
      <c r="AA2" s="12" t="s">
        <v>14</v>
      </c>
      <c r="AB2" s="12" t="s">
        <v>13</v>
      </c>
      <c r="AC2" s="12" t="s">
        <v>14</v>
      </c>
      <c r="AD2" s="12" t="s">
        <v>13</v>
      </c>
      <c r="AE2" s="12" t="s">
        <v>14</v>
      </c>
      <c r="AF2" s="12" t="s">
        <v>13</v>
      </c>
      <c r="AG2" s="12" t="s">
        <v>14</v>
      </c>
      <c r="AH2" s="12" t="s">
        <v>13</v>
      </c>
      <c r="AI2" s="12" t="s">
        <v>14</v>
      </c>
      <c r="AJ2" s="12" t="s">
        <v>13</v>
      </c>
      <c r="AK2" s="12" t="s">
        <v>14</v>
      </c>
      <c r="AL2" s="12" t="s">
        <v>13</v>
      </c>
      <c r="AM2" s="16" t="s">
        <v>14</v>
      </c>
    </row>
    <row r="3" spans="1:39" ht="15.75" x14ac:dyDescent="0.25">
      <c r="A3" s="4" t="s">
        <v>3</v>
      </c>
      <c r="B3" s="5">
        <v>0</v>
      </c>
      <c r="C3" s="6">
        <f>IF(B3=0,,(B3/B5))</f>
        <v>0</v>
      </c>
      <c r="D3" s="5">
        <v>0</v>
      </c>
      <c r="E3" s="6">
        <f>IF(D3=0,,(D3/D5))</f>
        <v>0</v>
      </c>
      <c r="F3" s="5">
        <v>0</v>
      </c>
      <c r="G3" s="6">
        <f>IF(F3=0,,(F3/F5))</f>
        <v>0</v>
      </c>
      <c r="H3" s="5">
        <v>0</v>
      </c>
      <c r="I3" s="6">
        <f>IF(H3=0,,(H3/H5))</f>
        <v>0</v>
      </c>
      <c r="J3" s="5">
        <v>0</v>
      </c>
      <c r="K3" s="6">
        <f>IF(J3=0,,(J3/J5))</f>
        <v>0</v>
      </c>
      <c r="L3" s="5">
        <v>0</v>
      </c>
      <c r="M3" s="6">
        <f>IF(L3=0,,(L3/L5))</f>
        <v>0</v>
      </c>
      <c r="N3" s="5"/>
      <c r="O3" s="6">
        <f>IF(N3=0,,(N3/N5))</f>
        <v>0</v>
      </c>
      <c r="P3" s="5"/>
      <c r="Q3" s="6">
        <f>IF(P3=0,,(P3/P5))</f>
        <v>0</v>
      </c>
      <c r="R3" s="5"/>
      <c r="S3" s="6">
        <f>IF(R3=0,,(R3/R5))</f>
        <v>0</v>
      </c>
      <c r="T3" s="5"/>
      <c r="U3" s="6">
        <f>IF(T3=0,,(T3/T5))</f>
        <v>0</v>
      </c>
      <c r="V3" s="5"/>
      <c r="W3" s="6">
        <f>IF(V3=0,,(V3/V5))</f>
        <v>0</v>
      </c>
      <c r="X3" s="5"/>
      <c r="Y3" s="6">
        <f>IF(X3=0,,(X3/X5))</f>
        <v>0</v>
      </c>
      <c r="Z3" s="5">
        <v>0</v>
      </c>
      <c r="AA3" s="6">
        <f>IF(Z3=0,,(Z3/Z5))</f>
        <v>0</v>
      </c>
      <c r="AB3" s="5">
        <v>0</v>
      </c>
      <c r="AC3" s="6">
        <f>IF(AB3=0,,(AB3/AB5))</f>
        <v>0</v>
      </c>
      <c r="AD3" s="5">
        <v>0</v>
      </c>
      <c r="AE3" s="6">
        <f>IF(AD3=0,,(AD3/AD5))</f>
        <v>0</v>
      </c>
      <c r="AF3" s="5">
        <v>0</v>
      </c>
      <c r="AG3" s="6">
        <f>IF(AF3=0,,(AF3/AF5))</f>
        <v>0</v>
      </c>
      <c r="AH3" s="5"/>
      <c r="AI3" s="6">
        <f>IF(AH3=0,,(AH3/AH5))</f>
        <v>0</v>
      </c>
      <c r="AJ3" s="5"/>
      <c r="AK3" s="6">
        <f>IF(AJ3=0,,(AJ3/AJ5))</f>
        <v>0</v>
      </c>
      <c r="AL3" s="29">
        <f>B3+D3+F3+H3+J3+L3+Z3+AB3+AD3+AF3+AH3+AJ3</f>
        <v>0</v>
      </c>
      <c r="AM3" s="17">
        <f>IF(AL3=0,,(AL3/AL5))</f>
        <v>0</v>
      </c>
    </row>
    <row r="4" spans="1:39" ht="15.75" x14ac:dyDescent="0.25">
      <c r="A4" s="4" t="s">
        <v>4</v>
      </c>
      <c r="B4" s="5">
        <v>0</v>
      </c>
      <c r="C4" s="14">
        <f>IF(B4=0,,(B4/B5))</f>
        <v>0</v>
      </c>
      <c r="D4" s="5">
        <v>5800000</v>
      </c>
      <c r="E4" s="14">
        <f>IF(D4=0,,(D4/D5))</f>
        <v>1</v>
      </c>
      <c r="F4" s="5">
        <v>1030992.05</v>
      </c>
      <c r="G4" s="14">
        <f>IF(F4=0,,(F4/F5))</f>
        <v>1</v>
      </c>
      <c r="H4" s="5">
        <v>17200048.260000002</v>
      </c>
      <c r="I4" s="14">
        <f>IF(H4=0,,(H4/H5))</f>
        <v>1</v>
      </c>
      <c r="J4" s="5">
        <v>3457226.74</v>
      </c>
      <c r="K4" s="14">
        <f>IF(J4=0,,(J4/J5))</f>
        <v>1</v>
      </c>
      <c r="L4" s="5">
        <v>3230000</v>
      </c>
      <c r="M4" s="14">
        <f>IF(L4=0,,(L4/L5))</f>
        <v>1</v>
      </c>
      <c r="N4" s="5"/>
      <c r="O4" s="14">
        <f>IF(N4=0,,(N4/N5))</f>
        <v>0</v>
      </c>
      <c r="P4" s="5"/>
      <c r="Q4" s="14">
        <f>IF(P4=0,,(P4/P5))</f>
        <v>0</v>
      </c>
      <c r="R4" s="5"/>
      <c r="S4" s="14">
        <f>IF(R4=0,,(R4/R5))</f>
        <v>0</v>
      </c>
      <c r="T4" s="5"/>
      <c r="U4" s="14">
        <f>IF(T4=0,,(T4/T5))</f>
        <v>0</v>
      </c>
      <c r="V4" s="5"/>
      <c r="W4" s="14">
        <f>IF(V4=0,,(V4/V5))</f>
        <v>0</v>
      </c>
      <c r="X4" s="5"/>
      <c r="Y4" s="14">
        <f>IF(X4=0,,(X4/X5))</f>
        <v>0</v>
      </c>
      <c r="Z4" s="5">
        <v>142183.01</v>
      </c>
      <c r="AA4" s="14">
        <f>IF(Z4=0,,(Z4/Z5))</f>
        <v>1</v>
      </c>
      <c r="AB4" s="5">
        <v>7592340.4000000004</v>
      </c>
      <c r="AC4" s="14">
        <f>IF(AB4=0,,(AB4/AB5))</f>
        <v>1</v>
      </c>
      <c r="AD4" s="5">
        <v>488000.04</v>
      </c>
      <c r="AE4" s="14">
        <f>IF(AD4=0,,(AD4/AD5))</f>
        <v>1</v>
      </c>
      <c r="AF4" s="5">
        <v>5689579.8399999999</v>
      </c>
      <c r="AG4" s="14">
        <f>IF(AF4=0,,(AF4/AF5))</f>
        <v>1</v>
      </c>
      <c r="AH4" s="5"/>
      <c r="AI4" s="14">
        <f>IF(AH4=0,,(AH4/AH5))</f>
        <v>0</v>
      </c>
      <c r="AJ4" s="5"/>
      <c r="AK4" s="14">
        <f>IF(AJ4=0,,(AJ4/AJ5))</f>
        <v>0</v>
      </c>
      <c r="AL4" s="29">
        <f>B4+D4+F4+H4+J4+L4+Z4+AB4+AD4+AF4+AH4+AJ4</f>
        <v>44630370.340000004</v>
      </c>
      <c r="AM4" s="18">
        <f>IF(AL4=0,,(AL4/AL5))</f>
        <v>1</v>
      </c>
    </row>
    <row r="5" spans="1:39" ht="16.5" thickBot="1" x14ac:dyDescent="0.3">
      <c r="A5" s="9" t="s">
        <v>5</v>
      </c>
      <c r="B5" s="19">
        <f>(B3+B4)</f>
        <v>0</v>
      </c>
      <c r="C5" s="20">
        <f>C3+C4</f>
        <v>0</v>
      </c>
      <c r="D5" s="19">
        <f>(D3+D4)</f>
        <v>5800000</v>
      </c>
      <c r="E5" s="20">
        <f>E3+E4</f>
        <v>1</v>
      </c>
      <c r="F5" s="19">
        <f>(F3+F4)</f>
        <v>1030992.05</v>
      </c>
      <c r="G5" s="20">
        <f>G3+G4</f>
        <v>1</v>
      </c>
      <c r="H5" s="19">
        <f>(H3+H4)</f>
        <v>17200048.260000002</v>
      </c>
      <c r="I5" s="20">
        <f>I3+I4</f>
        <v>1</v>
      </c>
      <c r="J5" s="19">
        <f>(J3+J4)</f>
        <v>3457226.74</v>
      </c>
      <c r="K5" s="20">
        <f>K3+K4</f>
        <v>1</v>
      </c>
      <c r="L5" s="19">
        <f>(L3+L4)</f>
        <v>3230000</v>
      </c>
      <c r="M5" s="20">
        <f>M3+M4</f>
        <v>1</v>
      </c>
      <c r="N5" s="19">
        <f>(N3+N4)</f>
        <v>0</v>
      </c>
      <c r="O5" s="20">
        <f>O3+O4</f>
        <v>0</v>
      </c>
      <c r="P5" s="19">
        <f>(P3+P4)</f>
        <v>0</v>
      </c>
      <c r="Q5" s="20">
        <f>Q3+Q4</f>
        <v>0</v>
      </c>
      <c r="R5" s="19">
        <f>(R3+R4)</f>
        <v>0</v>
      </c>
      <c r="S5" s="20">
        <f>S3+S4</f>
        <v>0</v>
      </c>
      <c r="T5" s="19">
        <f>(T3+T4)</f>
        <v>0</v>
      </c>
      <c r="U5" s="20">
        <f>U3+U4</f>
        <v>0</v>
      </c>
      <c r="V5" s="19">
        <f>(V3+V4)</f>
        <v>0</v>
      </c>
      <c r="W5" s="20">
        <f>W3+W4</f>
        <v>0</v>
      </c>
      <c r="X5" s="19">
        <f>(X3+X4)</f>
        <v>0</v>
      </c>
      <c r="Y5" s="20">
        <f>Y3+Y4</f>
        <v>0</v>
      </c>
      <c r="Z5" s="19">
        <f>(Z3+Z4)</f>
        <v>142183.01</v>
      </c>
      <c r="AA5" s="20">
        <f>AA3+AA4</f>
        <v>1</v>
      </c>
      <c r="AB5" s="19">
        <f>(AB3+AB4)</f>
        <v>7592340.4000000004</v>
      </c>
      <c r="AC5" s="20">
        <f>AC3+AC4</f>
        <v>1</v>
      </c>
      <c r="AD5" s="19">
        <f>(AD3+AD4)</f>
        <v>488000.04</v>
      </c>
      <c r="AE5" s="20">
        <f>AE3+AE4</f>
        <v>1</v>
      </c>
      <c r="AF5" s="19">
        <f>(AF3+AF4)</f>
        <v>5689579.8399999999</v>
      </c>
      <c r="AG5" s="20">
        <f>AG3+AG4</f>
        <v>1</v>
      </c>
      <c r="AH5" s="19">
        <f>(AH3+AH4)</f>
        <v>0</v>
      </c>
      <c r="AI5" s="20">
        <f>AI3+AI4</f>
        <v>0</v>
      </c>
      <c r="AJ5" s="19">
        <f>(AJ3+AJ4)</f>
        <v>0</v>
      </c>
      <c r="AK5" s="20">
        <f>AK3+AK4</f>
        <v>0</v>
      </c>
      <c r="AL5" s="30">
        <f>(AL3+AL4)</f>
        <v>44630370.340000004</v>
      </c>
      <c r="AM5" s="21">
        <f>AM3+AM4</f>
        <v>1</v>
      </c>
    </row>
    <row r="8" spans="1:39" ht="13.5" thickBot="1" x14ac:dyDescent="0.25"/>
    <row r="9" spans="1:39" ht="15.75" x14ac:dyDescent="0.25">
      <c r="A9" s="15" t="s">
        <v>0</v>
      </c>
      <c r="B9" s="34">
        <f>B1</f>
        <v>45292</v>
      </c>
      <c r="C9" s="34"/>
      <c r="D9" s="34">
        <f t="shared" ref="D9" si="0">D1</f>
        <v>45323</v>
      </c>
      <c r="E9" s="34"/>
      <c r="F9" s="34">
        <f t="shared" ref="F9" si="1">F1</f>
        <v>45352</v>
      </c>
      <c r="G9" s="34"/>
      <c r="H9" s="34">
        <f t="shared" ref="H9" si="2">H1</f>
        <v>45383</v>
      </c>
      <c r="I9" s="34"/>
      <c r="J9" s="34">
        <f t="shared" ref="J9" si="3">J1</f>
        <v>45413</v>
      </c>
      <c r="K9" s="34"/>
      <c r="L9" s="34">
        <f t="shared" ref="L9" si="4">L1</f>
        <v>45444</v>
      </c>
      <c r="M9" s="34"/>
      <c r="N9" s="34">
        <f t="shared" ref="N9" si="5">N1</f>
        <v>40725</v>
      </c>
      <c r="O9" s="34"/>
      <c r="P9" s="34">
        <f t="shared" ref="P9" si="6">P1</f>
        <v>40756</v>
      </c>
      <c r="Q9" s="34"/>
      <c r="R9" s="34">
        <f t="shared" ref="R9" si="7">R1</f>
        <v>40787</v>
      </c>
      <c r="S9" s="34"/>
      <c r="T9" s="34">
        <f t="shared" ref="T9" si="8">T1</f>
        <v>40817</v>
      </c>
      <c r="U9" s="34"/>
      <c r="V9" s="34">
        <f t="shared" ref="V9" si="9">V1</f>
        <v>40848</v>
      </c>
      <c r="W9" s="34"/>
      <c r="X9" s="34">
        <f t="shared" ref="X9" si="10">X1</f>
        <v>40878</v>
      </c>
      <c r="Y9" s="34"/>
      <c r="Z9" s="34">
        <f t="shared" ref="Z9" si="11">Z1</f>
        <v>45474</v>
      </c>
      <c r="AA9" s="34"/>
      <c r="AB9" s="34">
        <f t="shared" ref="AB9" si="12">AB1</f>
        <v>45505</v>
      </c>
      <c r="AC9" s="34"/>
      <c r="AD9" s="34">
        <f t="shared" ref="AD9" si="13">AD1</f>
        <v>45536</v>
      </c>
      <c r="AE9" s="34"/>
      <c r="AF9" s="34">
        <f t="shared" ref="AF9" si="14">AF1</f>
        <v>45566</v>
      </c>
      <c r="AG9" s="34"/>
      <c r="AH9" s="34">
        <f t="shared" ref="AH9" si="15">AH1</f>
        <v>45597</v>
      </c>
      <c r="AI9" s="34"/>
      <c r="AJ9" s="34">
        <f t="shared" ref="AJ9" si="16">AJ1</f>
        <v>45627</v>
      </c>
      <c r="AK9" s="34"/>
      <c r="AL9" s="34" t="str">
        <f t="shared" ref="AL9" si="17">AL1</f>
        <v>Acumulado 24</v>
      </c>
      <c r="AM9" s="34"/>
    </row>
    <row r="10" spans="1:39" ht="15" x14ac:dyDescent="0.2">
      <c r="A10" s="4" t="s">
        <v>10</v>
      </c>
      <c r="B10" s="12" t="s">
        <v>13</v>
      </c>
      <c r="C10" s="12" t="s">
        <v>14</v>
      </c>
      <c r="D10" s="12" t="s">
        <v>13</v>
      </c>
      <c r="E10" s="12" t="s">
        <v>14</v>
      </c>
      <c r="F10" s="12" t="s">
        <v>13</v>
      </c>
      <c r="G10" s="12" t="s">
        <v>14</v>
      </c>
      <c r="H10" s="12" t="s">
        <v>13</v>
      </c>
      <c r="I10" s="12" t="s">
        <v>14</v>
      </c>
      <c r="J10" s="12" t="s">
        <v>13</v>
      </c>
      <c r="K10" s="12" t="s">
        <v>14</v>
      </c>
      <c r="L10" s="12" t="s">
        <v>13</v>
      </c>
      <c r="M10" s="12" t="s">
        <v>14</v>
      </c>
      <c r="N10" s="13"/>
      <c r="O10" s="12" t="s">
        <v>14</v>
      </c>
      <c r="P10" s="13"/>
      <c r="Q10" s="12" t="s">
        <v>14</v>
      </c>
      <c r="R10" s="13"/>
      <c r="S10" s="12" t="s">
        <v>14</v>
      </c>
      <c r="T10" s="13"/>
      <c r="U10" s="12" t="s">
        <v>14</v>
      </c>
      <c r="V10" s="13"/>
      <c r="W10" s="12" t="s">
        <v>14</v>
      </c>
      <c r="X10" s="13"/>
      <c r="Y10" s="12" t="s">
        <v>14</v>
      </c>
      <c r="Z10" s="12" t="s">
        <v>13</v>
      </c>
      <c r="AA10" s="12" t="s">
        <v>14</v>
      </c>
      <c r="AB10" s="12" t="s">
        <v>13</v>
      </c>
      <c r="AC10" s="12" t="s">
        <v>14</v>
      </c>
      <c r="AD10" s="12" t="s">
        <v>13</v>
      </c>
      <c r="AE10" s="12" t="s">
        <v>14</v>
      </c>
      <c r="AF10" s="12" t="s">
        <v>13</v>
      </c>
      <c r="AG10" s="12" t="s">
        <v>14</v>
      </c>
      <c r="AH10" s="12" t="s">
        <v>13</v>
      </c>
      <c r="AI10" s="12" t="s">
        <v>14</v>
      </c>
      <c r="AJ10" s="12" t="s">
        <v>13</v>
      </c>
      <c r="AK10" s="12" t="s">
        <v>14</v>
      </c>
      <c r="AL10" s="12" t="s">
        <v>13</v>
      </c>
      <c r="AM10" s="16" t="s">
        <v>14</v>
      </c>
    </row>
    <row r="11" spans="1:39" ht="15.75" x14ac:dyDescent="0.25">
      <c r="A11" s="4" t="s">
        <v>19</v>
      </c>
      <c r="B11" s="5">
        <v>0</v>
      </c>
      <c r="C11" s="6">
        <f>IF(B11=0,,(B11/B13))</f>
        <v>0</v>
      </c>
      <c r="D11" s="5">
        <v>48504229.619999997</v>
      </c>
      <c r="E11" s="6">
        <f>IF(D11=0,,(D11/D13))</f>
        <v>1</v>
      </c>
      <c r="F11" s="5">
        <v>127147710.08</v>
      </c>
      <c r="G11" s="6">
        <f>IF(F11=0,,(F11/F13))</f>
        <v>1</v>
      </c>
      <c r="H11" s="5">
        <v>166041745.02000001</v>
      </c>
      <c r="I11" s="6">
        <f>IF(H11=0,,(H11/H13))</f>
        <v>1</v>
      </c>
      <c r="J11" s="5">
        <v>55222440.93</v>
      </c>
      <c r="K11" s="6">
        <f>IF(J11=0,,(J11/J13))</f>
        <v>0.94352590521483093</v>
      </c>
      <c r="L11" s="5">
        <v>351193013.94</v>
      </c>
      <c r="M11" s="6">
        <f>IF(L11=0,,(L11/L13))</f>
        <v>1</v>
      </c>
      <c r="N11" s="5"/>
      <c r="O11" s="6">
        <f>IF(N11=0,,(N11/N13))</f>
        <v>0</v>
      </c>
      <c r="P11" s="5"/>
      <c r="Q11" s="6">
        <f>IF(P11=0,,(P11/P13))</f>
        <v>0</v>
      </c>
      <c r="R11" s="5"/>
      <c r="S11" s="6">
        <f>IF(R11=0,,(R11/R13))</f>
        <v>0</v>
      </c>
      <c r="T11" s="5"/>
      <c r="U11" s="6">
        <f>IF(T11=0,,(T11/T13))</f>
        <v>0</v>
      </c>
      <c r="V11" s="5"/>
      <c r="W11" s="6">
        <f>IF(V11=0,,(V11/V13))</f>
        <v>0</v>
      </c>
      <c r="X11" s="5"/>
      <c r="Y11" s="6">
        <f>IF(X11=0,,(X11/X13))</f>
        <v>0</v>
      </c>
      <c r="Z11" s="5">
        <v>178037184.59999999</v>
      </c>
      <c r="AA11" s="6">
        <f>IF(Z11=0,,(Z11/Z13))</f>
        <v>0.99151710880639743</v>
      </c>
      <c r="AB11" s="5">
        <v>147329052.06999999</v>
      </c>
      <c r="AC11" s="6">
        <f>IF(AB11=0,,(AB11/AB13))</f>
        <v>0.91636741510757846</v>
      </c>
      <c r="AD11" s="5">
        <v>129525275.08</v>
      </c>
      <c r="AE11" s="6">
        <f>IF(AD11=0,,(AD11/AD13))</f>
        <v>1</v>
      </c>
      <c r="AF11" s="5">
        <v>96186908.379999995</v>
      </c>
      <c r="AG11" s="6">
        <f>IF(AF11=0,,(AF11/AF13))</f>
        <v>0.96845962538927677</v>
      </c>
      <c r="AH11" s="5"/>
      <c r="AI11" s="6">
        <f>IF(AH11=0,,(AH11/AH13))</f>
        <v>0</v>
      </c>
      <c r="AJ11" s="5"/>
      <c r="AK11" s="6">
        <f>IF(AJ11=0,,(AJ11/AJ13))</f>
        <v>0</v>
      </c>
      <c r="AL11" s="29">
        <f>B11+D11+F11+H11+J11+L11+Z11+AB11+AD11+AF11+AH11+AJ11</f>
        <v>1299187559.7199998</v>
      </c>
      <c r="AM11" s="17">
        <f>IF(AL11=0,,(AL11/AL13))</f>
        <v>0.98378980099194135</v>
      </c>
    </row>
    <row r="12" spans="1:39" ht="15.75" x14ac:dyDescent="0.25">
      <c r="A12" s="4" t="s">
        <v>20</v>
      </c>
      <c r="B12" s="5">
        <v>0</v>
      </c>
      <c r="C12" s="14">
        <f>IF(B12=0,,(B12/B13))</f>
        <v>0</v>
      </c>
      <c r="D12" s="5">
        <v>0</v>
      </c>
      <c r="E12" s="14">
        <f>IF(D12=0,,(D12/D13))</f>
        <v>0</v>
      </c>
      <c r="F12" s="5">
        <v>0</v>
      </c>
      <c r="G12" s="14">
        <f>IF(F12=0,,(F12/F13))</f>
        <v>0</v>
      </c>
      <c r="H12" s="5">
        <v>0</v>
      </c>
      <c r="I12" s="14">
        <f>IF(H12=0,,(H12/H13))</f>
        <v>0</v>
      </c>
      <c r="J12" s="5">
        <v>3305301.26</v>
      </c>
      <c r="K12" s="14">
        <f>IF(J12=0,,(J12/J13))</f>
        <v>5.6474094785169092E-2</v>
      </c>
      <c r="L12" s="5">
        <v>0</v>
      </c>
      <c r="M12" s="14">
        <f>IF(L12=0,,(L12/L13))</f>
        <v>0</v>
      </c>
      <c r="N12" s="5"/>
      <c r="O12" s="14">
        <f>IF(N12=0,,(N12/N13))</f>
        <v>0</v>
      </c>
      <c r="P12" s="5"/>
      <c r="Q12" s="14">
        <f>IF(P12=0,,(P12/P13))</f>
        <v>0</v>
      </c>
      <c r="R12" s="5"/>
      <c r="S12" s="14">
        <f>IF(R12=0,,(R12/R13))</f>
        <v>0</v>
      </c>
      <c r="T12" s="5"/>
      <c r="U12" s="14">
        <f>IF(T12=0,,(T12/T13))</f>
        <v>0</v>
      </c>
      <c r="V12" s="5"/>
      <c r="W12" s="14">
        <f>IF(V12=0,,(V12/V13))</f>
        <v>0</v>
      </c>
      <c r="X12" s="5"/>
      <c r="Y12" s="14">
        <f>IF(X12=0,,(X12/X13))</f>
        <v>0</v>
      </c>
      <c r="Z12" s="5">
        <v>1523191.13</v>
      </c>
      <c r="AA12" s="14">
        <f>IF(Z12=0,,(Z12/Z13))</f>
        <v>8.4828911936026506E-3</v>
      </c>
      <c r="AB12" s="5">
        <v>13446036.220000001</v>
      </c>
      <c r="AC12" s="14">
        <f>IF(AB12=0,,(AB12/AB13))</f>
        <v>8.3632584892421591E-2</v>
      </c>
      <c r="AD12" s="5">
        <v>0</v>
      </c>
      <c r="AE12" s="14">
        <f>IF(AD12=0,,(AD12/AD13))</f>
        <v>0</v>
      </c>
      <c r="AF12" s="5">
        <v>3132573.67</v>
      </c>
      <c r="AG12" s="14">
        <f>IF(AF12=0,,(AF12/AF13))</f>
        <v>3.1540374610723211E-2</v>
      </c>
      <c r="AH12" s="5"/>
      <c r="AI12" s="14">
        <f>IF(AH12=0,,(AH12/AH13))</f>
        <v>0</v>
      </c>
      <c r="AJ12" s="5"/>
      <c r="AK12" s="14">
        <f>IF(AJ12=0,,(AJ12/AJ13))</f>
        <v>0</v>
      </c>
      <c r="AL12" s="29">
        <f>B12+D12+F12+H12+J12+L12+Z12+AB12+AD12+AF12+AH12+AJ12</f>
        <v>21407102.280000001</v>
      </c>
      <c r="AM12" s="18">
        <f>IF(AL12=0,,(AL12/AL13))</f>
        <v>1.6210199008058694E-2</v>
      </c>
    </row>
    <row r="13" spans="1:39" ht="16.5" thickBot="1" x14ac:dyDescent="0.3">
      <c r="A13" s="9" t="s">
        <v>5</v>
      </c>
      <c r="B13" s="19">
        <f>(B11+B12)</f>
        <v>0</v>
      </c>
      <c r="C13" s="20">
        <f>C11+C12</f>
        <v>0</v>
      </c>
      <c r="D13" s="19">
        <f>(D11+D12)</f>
        <v>48504229.619999997</v>
      </c>
      <c r="E13" s="20">
        <f>E11+E12</f>
        <v>1</v>
      </c>
      <c r="F13" s="19">
        <f>(F11+F12)</f>
        <v>127147710.08</v>
      </c>
      <c r="G13" s="20">
        <f>G11+G12</f>
        <v>1</v>
      </c>
      <c r="H13" s="19">
        <f>(H11+H12)</f>
        <v>166041745.02000001</v>
      </c>
      <c r="I13" s="20">
        <f>I11+I12</f>
        <v>1</v>
      </c>
      <c r="J13" s="19">
        <f>(J11+J12)</f>
        <v>58527742.189999998</v>
      </c>
      <c r="K13" s="20">
        <f>K11+K12</f>
        <v>1</v>
      </c>
      <c r="L13" s="19">
        <f>(L11+L12)</f>
        <v>351193013.94</v>
      </c>
      <c r="M13" s="20">
        <f>M11+M12</f>
        <v>1</v>
      </c>
      <c r="N13" s="19">
        <f>(N11+N12)</f>
        <v>0</v>
      </c>
      <c r="O13" s="20">
        <f>O11+O12</f>
        <v>0</v>
      </c>
      <c r="P13" s="19">
        <f>(P11+P12)</f>
        <v>0</v>
      </c>
      <c r="Q13" s="20">
        <f>Q11+Q12</f>
        <v>0</v>
      </c>
      <c r="R13" s="19">
        <f>(R11+R12)</f>
        <v>0</v>
      </c>
      <c r="S13" s="20">
        <f>S11+S12</f>
        <v>0</v>
      </c>
      <c r="T13" s="19">
        <f>(T11+T12)</f>
        <v>0</v>
      </c>
      <c r="U13" s="20">
        <f>U11+U12</f>
        <v>0</v>
      </c>
      <c r="V13" s="19">
        <f>(V11+V12)</f>
        <v>0</v>
      </c>
      <c r="W13" s="20">
        <f>W11+W12</f>
        <v>0</v>
      </c>
      <c r="X13" s="19">
        <f>(X11+X12)</f>
        <v>0</v>
      </c>
      <c r="Y13" s="20">
        <f>Y11+Y12</f>
        <v>0</v>
      </c>
      <c r="Z13" s="19">
        <f>(Z11+Z12)</f>
        <v>179560375.72999999</v>
      </c>
      <c r="AA13" s="20">
        <f>AA11+AA12</f>
        <v>1</v>
      </c>
      <c r="AB13" s="19">
        <f>(AB11+AB12)</f>
        <v>160775088.28999999</v>
      </c>
      <c r="AC13" s="20">
        <f>AC11+AC12</f>
        <v>1</v>
      </c>
      <c r="AD13" s="19">
        <f>(AD11+AD12)</f>
        <v>129525275.08</v>
      </c>
      <c r="AE13" s="20">
        <f>AE11+AE12</f>
        <v>1</v>
      </c>
      <c r="AF13" s="19">
        <f>(AF11+AF12)</f>
        <v>99319482.049999997</v>
      </c>
      <c r="AG13" s="20">
        <f>AG11+AG12</f>
        <v>1</v>
      </c>
      <c r="AH13" s="19">
        <f>(AH11+AH12)</f>
        <v>0</v>
      </c>
      <c r="AI13" s="20">
        <f>AI11+AI12</f>
        <v>0</v>
      </c>
      <c r="AJ13" s="19">
        <f>(AJ11+AJ12)</f>
        <v>0</v>
      </c>
      <c r="AK13" s="20">
        <f>AK11+AK12</f>
        <v>0</v>
      </c>
      <c r="AL13" s="30">
        <f>(AL11+AL12)</f>
        <v>1320594661.9999998</v>
      </c>
      <c r="AM13" s="21">
        <f>AM11+AM12</f>
        <v>1</v>
      </c>
    </row>
    <row r="16" spans="1:39" ht="13.5" thickBot="1" x14ac:dyDescent="0.25"/>
    <row r="17" spans="1:39" ht="15.75" x14ac:dyDescent="0.25">
      <c r="A17" s="15" t="s">
        <v>0</v>
      </c>
      <c r="B17" s="34">
        <f t="shared" ref="B17:AL17" si="18">B1</f>
        <v>45292</v>
      </c>
      <c r="C17" s="34"/>
      <c r="D17" s="34">
        <f t="shared" si="18"/>
        <v>45323</v>
      </c>
      <c r="E17" s="34"/>
      <c r="F17" s="34">
        <f t="shared" si="18"/>
        <v>45352</v>
      </c>
      <c r="G17" s="34"/>
      <c r="H17" s="34">
        <f t="shared" si="18"/>
        <v>45383</v>
      </c>
      <c r="I17" s="34"/>
      <c r="J17" s="34">
        <f t="shared" si="18"/>
        <v>45413</v>
      </c>
      <c r="K17" s="34"/>
      <c r="L17" s="34">
        <f t="shared" si="18"/>
        <v>45444</v>
      </c>
      <c r="M17" s="34"/>
      <c r="N17" s="34">
        <f t="shared" si="18"/>
        <v>40725</v>
      </c>
      <c r="O17" s="34"/>
      <c r="P17" s="34">
        <f t="shared" si="18"/>
        <v>40756</v>
      </c>
      <c r="Q17" s="34"/>
      <c r="R17" s="34">
        <f t="shared" si="18"/>
        <v>40787</v>
      </c>
      <c r="S17" s="34"/>
      <c r="T17" s="34">
        <f t="shared" si="18"/>
        <v>40817</v>
      </c>
      <c r="U17" s="34"/>
      <c r="V17" s="34">
        <f t="shared" si="18"/>
        <v>40848</v>
      </c>
      <c r="W17" s="34"/>
      <c r="X17" s="34">
        <f t="shared" si="18"/>
        <v>40878</v>
      </c>
      <c r="Y17" s="34"/>
      <c r="Z17" s="34">
        <f t="shared" si="18"/>
        <v>45474</v>
      </c>
      <c r="AA17" s="34"/>
      <c r="AB17" s="34">
        <f t="shared" si="18"/>
        <v>45505</v>
      </c>
      <c r="AC17" s="34"/>
      <c r="AD17" s="34">
        <f t="shared" si="18"/>
        <v>45536</v>
      </c>
      <c r="AE17" s="34"/>
      <c r="AF17" s="34">
        <f t="shared" si="18"/>
        <v>45566</v>
      </c>
      <c r="AG17" s="34"/>
      <c r="AH17" s="34">
        <f t="shared" si="18"/>
        <v>45597</v>
      </c>
      <c r="AI17" s="34"/>
      <c r="AJ17" s="34">
        <f t="shared" si="18"/>
        <v>45627</v>
      </c>
      <c r="AK17" s="34"/>
      <c r="AL17" s="34" t="str">
        <f t="shared" si="18"/>
        <v>Acumulado 24</v>
      </c>
      <c r="AM17" s="34"/>
    </row>
    <row r="18" spans="1:39" ht="15" x14ac:dyDescent="0.2">
      <c r="A18" s="4" t="s">
        <v>10</v>
      </c>
      <c r="B18" s="12" t="s">
        <v>13</v>
      </c>
      <c r="C18" s="12" t="s">
        <v>14</v>
      </c>
      <c r="D18" s="12" t="s">
        <v>13</v>
      </c>
      <c r="E18" s="12" t="s">
        <v>14</v>
      </c>
      <c r="F18" s="12" t="s">
        <v>13</v>
      </c>
      <c r="G18" s="12" t="s">
        <v>14</v>
      </c>
      <c r="H18" s="12" t="s">
        <v>13</v>
      </c>
      <c r="I18" s="12" t="s">
        <v>14</v>
      </c>
      <c r="J18" s="12" t="s">
        <v>13</v>
      </c>
      <c r="K18" s="12" t="s">
        <v>14</v>
      </c>
      <c r="L18" s="12" t="s">
        <v>13</v>
      </c>
      <c r="M18" s="12" t="s">
        <v>14</v>
      </c>
      <c r="N18" s="13"/>
      <c r="O18" s="12" t="s">
        <v>14</v>
      </c>
      <c r="P18" s="13"/>
      <c r="Q18" s="12" t="s">
        <v>14</v>
      </c>
      <c r="R18" s="13"/>
      <c r="S18" s="12" t="s">
        <v>14</v>
      </c>
      <c r="T18" s="13"/>
      <c r="U18" s="12" t="s">
        <v>14</v>
      </c>
      <c r="V18" s="13"/>
      <c r="W18" s="12" t="s">
        <v>14</v>
      </c>
      <c r="X18" s="13"/>
      <c r="Y18" s="12" t="s">
        <v>14</v>
      </c>
      <c r="Z18" s="12" t="s">
        <v>13</v>
      </c>
      <c r="AA18" s="12" t="s">
        <v>14</v>
      </c>
      <c r="AB18" s="12" t="s">
        <v>13</v>
      </c>
      <c r="AC18" s="12" t="s">
        <v>14</v>
      </c>
      <c r="AD18" s="12" t="s">
        <v>13</v>
      </c>
      <c r="AE18" s="12" t="s">
        <v>14</v>
      </c>
      <c r="AF18" s="12" t="s">
        <v>13</v>
      </c>
      <c r="AG18" s="12" t="s">
        <v>14</v>
      </c>
      <c r="AH18" s="12" t="s">
        <v>13</v>
      </c>
      <c r="AI18" s="12" t="s">
        <v>14</v>
      </c>
      <c r="AJ18" s="12" t="s">
        <v>13</v>
      </c>
      <c r="AK18" s="12" t="s">
        <v>14</v>
      </c>
      <c r="AL18" s="12" t="s">
        <v>13</v>
      </c>
      <c r="AM18" s="16" t="s">
        <v>14</v>
      </c>
    </row>
    <row r="19" spans="1:39" ht="15.75" x14ac:dyDescent="0.25">
      <c r="A19" s="4" t="s">
        <v>23</v>
      </c>
      <c r="B19" s="5">
        <f>B3+B11</f>
        <v>0</v>
      </c>
      <c r="C19" s="6">
        <f>IF(B19=0,,(B19/B21))</f>
        <v>0</v>
      </c>
      <c r="D19" s="5">
        <f>D3+D11</f>
        <v>48504229.619999997</v>
      </c>
      <c r="E19" s="6">
        <f>IF(D19=0,,(D19/D21))</f>
        <v>0.89319432315703295</v>
      </c>
      <c r="F19" s="5">
        <f>F3+F11</f>
        <v>127147710.08</v>
      </c>
      <c r="G19" s="6">
        <f>IF(F19=0,,(F19/F21))</f>
        <v>0.99195660407799768</v>
      </c>
      <c r="H19" s="5">
        <f>H3+H11</f>
        <v>166041745.02000001</v>
      </c>
      <c r="I19" s="6">
        <f>IF(H19=0,,(H19/H21))</f>
        <v>0.90613468711410339</v>
      </c>
      <c r="J19" s="5">
        <f>J3+J11</f>
        <v>55222440.93</v>
      </c>
      <c r="K19" s="6">
        <f>IF(J19=0,,(J19/J21))</f>
        <v>0.89090051803305792</v>
      </c>
      <c r="L19" s="5">
        <f>L3+L11</f>
        <v>351193013.94</v>
      </c>
      <c r="M19" s="6">
        <f>IF(L19=0,,(L19/L21))</f>
        <v>0.99088659631863862</v>
      </c>
      <c r="N19" s="5"/>
      <c r="O19" s="6">
        <f>IF(N19=0,,(N19/N21))</f>
        <v>0</v>
      </c>
      <c r="P19" s="5"/>
      <c r="Q19" s="6">
        <f>IF(P19=0,,(P19/P21))</f>
        <v>0</v>
      </c>
      <c r="R19" s="5"/>
      <c r="S19" s="6">
        <f>IF(R19=0,,(R19/R21))</f>
        <v>0</v>
      </c>
      <c r="T19" s="5"/>
      <c r="U19" s="6">
        <f>IF(T19=0,,(T19/T21))</f>
        <v>0</v>
      </c>
      <c r="V19" s="5"/>
      <c r="W19" s="6">
        <f>IF(V19=0,,(V19/V21))</f>
        <v>0</v>
      </c>
      <c r="X19" s="5"/>
      <c r="Y19" s="6">
        <f>IF(X19=0,,(X19/X21))</f>
        <v>0</v>
      </c>
      <c r="Z19" s="5">
        <f>Z3+Z11</f>
        <v>178037184.59999999</v>
      </c>
      <c r="AA19" s="6">
        <f>IF(Z19=0,,(Z19/Z21))</f>
        <v>0.99073260752836856</v>
      </c>
      <c r="AB19" s="5">
        <f>AB3+AB11</f>
        <v>147329052.06999999</v>
      </c>
      <c r="AC19" s="6">
        <f>IF(AB19=0,,(AB19/AB21))</f>
        <v>0.87504485408079669</v>
      </c>
      <c r="AD19" s="5">
        <f>AD3+AD11</f>
        <v>129525275.08</v>
      </c>
      <c r="AE19" s="6">
        <f>IF(AD19=0,,(AD19/AD21))</f>
        <v>0.9962465368282617</v>
      </c>
      <c r="AF19" s="5">
        <f>AF3+AF11</f>
        <v>96186908.379999995</v>
      </c>
      <c r="AG19" s="6">
        <f>IF(AF19=0,,(AF19/AF21))</f>
        <v>0.91598674103725009</v>
      </c>
      <c r="AH19" s="5">
        <f>AH3+AH11</f>
        <v>0</v>
      </c>
      <c r="AI19" s="6">
        <f>IF(AH19=0,,(AH19/AH21))</f>
        <v>0</v>
      </c>
      <c r="AJ19" s="5">
        <f>AJ3+AJ11</f>
        <v>0</v>
      </c>
      <c r="AK19" s="6">
        <f>IF(AJ19=0,,(AJ19/AJ21))</f>
        <v>0</v>
      </c>
      <c r="AL19" s="29">
        <f>B19+D19+F19+H19+J19+L19+Z19+AB19+AD19+AF19+AH19+AJ19</f>
        <v>1299187559.7199998</v>
      </c>
      <c r="AM19" s="17">
        <f>IF(AL19=0,,(AL19/AL21))</f>
        <v>0.95162887358810622</v>
      </c>
    </row>
    <row r="20" spans="1:39" ht="15.75" x14ac:dyDescent="0.25">
      <c r="A20" s="4" t="s">
        <v>24</v>
      </c>
      <c r="B20" s="5">
        <f>B4+B12</f>
        <v>0</v>
      </c>
      <c r="C20" s="14">
        <f>IF(B20=0,,(B20/B21))</f>
        <v>0</v>
      </c>
      <c r="D20" s="5">
        <f>D4+D12</f>
        <v>5800000</v>
      </c>
      <c r="E20" s="14">
        <f>IF(D20=0,,(D20/D21))</f>
        <v>0.10680567684296707</v>
      </c>
      <c r="F20" s="5">
        <f>F4+F12</f>
        <v>1030992.05</v>
      </c>
      <c r="G20" s="14">
        <f>IF(F20=0,,(F20/F21))</f>
        <v>8.0433959220023825E-3</v>
      </c>
      <c r="H20" s="5">
        <f>H4+H12</f>
        <v>17200048.260000002</v>
      </c>
      <c r="I20" s="14">
        <f>IF(H20=0,,(H20/H21))</f>
        <v>9.3865312885896696E-2</v>
      </c>
      <c r="J20" s="5">
        <f>J4+J12</f>
        <v>6762528</v>
      </c>
      <c r="K20" s="14">
        <f>IF(J20=0,,(J20/J21))</f>
        <v>0.10909948196694208</v>
      </c>
      <c r="L20" s="5">
        <f>L4+L12</f>
        <v>3230000</v>
      </c>
      <c r="M20" s="14">
        <f>IF(L20=0,,(L20/L21))</f>
        <v>9.1134036813614039E-3</v>
      </c>
      <c r="N20" s="5"/>
      <c r="O20" s="14">
        <f>IF(N20=0,,(N20/N21))</f>
        <v>0</v>
      </c>
      <c r="P20" s="5"/>
      <c r="Q20" s="14">
        <f>IF(P20=0,,(P20/P21))</f>
        <v>0</v>
      </c>
      <c r="R20" s="5"/>
      <c r="S20" s="14">
        <f>IF(R20=0,,(R20/R21))</f>
        <v>0</v>
      </c>
      <c r="T20" s="5"/>
      <c r="U20" s="14">
        <f>IF(T20=0,,(T20/T21))</f>
        <v>0</v>
      </c>
      <c r="V20" s="5"/>
      <c r="W20" s="14">
        <f>IF(V20=0,,(V20/V21))</f>
        <v>0</v>
      </c>
      <c r="X20" s="5"/>
      <c r="Y20" s="14">
        <f>IF(X20=0,,(X20/X21))</f>
        <v>0</v>
      </c>
      <c r="Z20" s="5">
        <f>Z4+Z12</f>
        <v>1665374.14</v>
      </c>
      <c r="AA20" s="14">
        <f>IF(Z20=0,,(Z20/Z21))</f>
        <v>9.2673924716315369E-3</v>
      </c>
      <c r="AB20" s="5">
        <f>AB4+AB12</f>
        <v>21038376.620000001</v>
      </c>
      <c r="AC20" s="14">
        <f>IF(AB20=0,,(AB20/AB21))</f>
        <v>0.12495514591920327</v>
      </c>
      <c r="AD20" s="5">
        <f>AD4+AD12</f>
        <v>488000.04</v>
      </c>
      <c r="AE20" s="14">
        <f>IF(AD20=0,,(AD20/AD21))</f>
        <v>3.7534631717383044E-3</v>
      </c>
      <c r="AF20" s="5">
        <f>AF4+AF12</f>
        <v>8822153.5099999998</v>
      </c>
      <c r="AG20" s="14">
        <f>IF(AF20=0,,(AF20/AF21))</f>
        <v>8.4013258962749887E-2</v>
      </c>
      <c r="AH20" s="5">
        <f>AH4+AH12</f>
        <v>0</v>
      </c>
      <c r="AI20" s="14">
        <f>IF(AH20=0,,(AH20/AH21))</f>
        <v>0</v>
      </c>
      <c r="AJ20" s="5">
        <f>AJ4+AJ12</f>
        <v>0</v>
      </c>
      <c r="AK20" s="14">
        <f>IF(AJ20=0,,(AJ20/AJ21))</f>
        <v>0</v>
      </c>
      <c r="AL20" s="29">
        <f>B20+D20+F20+H20+J20+L20+Z20+AB20+AD20+AF20+AH20+AJ20</f>
        <v>66037472.620000005</v>
      </c>
      <c r="AM20" s="18">
        <f>IF(AL20=0,,(AL20/AL21))</f>
        <v>4.837112641189386E-2</v>
      </c>
    </row>
    <row r="21" spans="1:39" ht="16.5" thickBot="1" x14ac:dyDescent="0.3">
      <c r="A21" s="9" t="s">
        <v>5</v>
      </c>
      <c r="B21" s="19">
        <f>(B19+B20)</f>
        <v>0</v>
      </c>
      <c r="C21" s="20">
        <f>C19+C20</f>
        <v>0</v>
      </c>
      <c r="D21" s="19">
        <f>(D19+D20)</f>
        <v>54304229.619999997</v>
      </c>
      <c r="E21" s="20">
        <f>E19+E20</f>
        <v>1</v>
      </c>
      <c r="F21" s="19">
        <f>(F19+F20)</f>
        <v>128178702.13</v>
      </c>
      <c r="G21" s="20">
        <f>G19+G20</f>
        <v>1</v>
      </c>
      <c r="H21" s="19">
        <f>(H19+H20)</f>
        <v>183241793.28</v>
      </c>
      <c r="I21" s="20">
        <f>I19+I20</f>
        <v>1</v>
      </c>
      <c r="J21" s="19">
        <f>(J19+J20)</f>
        <v>61984968.93</v>
      </c>
      <c r="K21" s="20">
        <f>K19+K20</f>
        <v>1</v>
      </c>
      <c r="L21" s="19">
        <f>(L19+L20)</f>
        <v>354423013.94</v>
      </c>
      <c r="M21" s="20">
        <f>M19+M20</f>
        <v>1</v>
      </c>
      <c r="N21" s="19">
        <f>(N19+N20)</f>
        <v>0</v>
      </c>
      <c r="O21" s="20">
        <f>O19+O20</f>
        <v>0</v>
      </c>
      <c r="P21" s="19">
        <f>(P19+P20)</f>
        <v>0</v>
      </c>
      <c r="Q21" s="20">
        <f>Q19+Q20</f>
        <v>0</v>
      </c>
      <c r="R21" s="19">
        <f>(R19+R20)</f>
        <v>0</v>
      </c>
      <c r="S21" s="20">
        <f>S19+S20</f>
        <v>0</v>
      </c>
      <c r="T21" s="19">
        <f>(T19+T20)</f>
        <v>0</v>
      </c>
      <c r="U21" s="20">
        <f>U19+U20</f>
        <v>0</v>
      </c>
      <c r="V21" s="19">
        <f>(V19+V20)</f>
        <v>0</v>
      </c>
      <c r="W21" s="20">
        <f>W19+W20</f>
        <v>0</v>
      </c>
      <c r="X21" s="19">
        <f>(X19+X20)</f>
        <v>0</v>
      </c>
      <c r="Y21" s="20">
        <f>Y19+Y20</f>
        <v>0</v>
      </c>
      <c r="Z21" s="19">
        <f>(Z19+Z20)</f>
        <v>179702558.73999998</v>
      </c>
      <c r="AA21" s="20">
        <f>AA19+AA20</f>
        <v>1</v>
      </c>
      <c r="AB21" s="19">
        <f>(AB19+AB20)</f>
        <v>168367428.69</v>
      </c>
      <c r="AC21" s="20">
        <f>AC19+AC20</f>
        <v>1</v>
      </c>
      <c r="AD21" s="19">
        <f>(AD19+AD20)</f>
        <v>130013275.12</v>
      </c>
      <c r="AE21" s="20">
        <f>AE19+AE20</f>
        <v>1</v>
      </c>
      <c r="AF21" s="19">
        <f>(AF19+AF20)</f>
        <v>105009061.89</v>
      </c>
      <c r="AG21" s="20">
        <f>AG19+AG20</f>
        <v>1</v>
      </c>
      <c r="AH21" s="19">
        <f>(AH19+AH20)</f>
        <v>0</v>
      </c>
      <c r="AI21" s="20">
        <f>AI19+AI20</f>
        <v>0</v>
      </c>
      <c r="AJ21" s="19">
        <f>(AJ19+AJ20)</f>
        <v>0</v>
      </c>
      <c r="AK21" s="20">
        <f>AK19+AK20</f>
        <v>0</v>
      </c>
      <c r="AL21" s="30">
        <f>(AL19+AL20)</f>
        <v>1365225032.3399997</v>
      </c>
      <c r="AM21" s="21">
        <f>AM19+AM20</f>
        <v>1</v>
      </c>
    </row>
  </sheetData>
  <customSheetViews>
    <customSheetView guid="{9F64E964-805B-4B50-8A11-44D29787B5D9}" showRuler="0" topLeftCell="A9">
      <pane xSplit="1" ySplit="2" topLeftCell="B11" activePane="bottomRight" state="frozen"/>
      <selection pane="bottomRight" activeCell="D22" sqref="D22"/>
      <pageMargins left="0.75" right="0.75" top="1" bottom="1" header="0" footer="0"/>
      <headerFooter alignWithMargins="0"/>
    </customSheetView>
    <customSheetView guid="{8A5602A8-B135-4451-9295-07C8712085CC}" showRuler="0" topLeftCell="A9">
      <pane xSplit="1" ySplit="2" topLeftCell="B11" activePane="bottomRight" state="frozen"/>
      <selection pane="bottomRight" activeCell="D22" sqref="D22"/>
      <pageMargins left="0.75" right="0.75" top="1" bottom="1" header="0" footer="0"/>
      <headerFooter alignWithMargins="0"/>
    </customSheetView>
  </customSheetViews>
  <mergeCells count="57">
    <mergeCell ref="AL1:A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L1:M1"/>
    <mergeCell ref="B1:C1"/>
    <mergeCell ref="D1:E1"/>
    <mergeCell ref="F1:G1"/>
    <mergeCell ref="H1:I1"/>
    <mergeCell ref="J1:K1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J17:AK17"/>
    <mergeCell ref="AL17:AM17"/>
    <mergeCell ref="Z17:AA17"/>
    <mergeCell ref="AB17:AC17"/>
    <mergeCell ref="AD17:AE17"/>
    <mergeCell ref="AF17:AG17"/>
    <mergeCell ref="AH17:AI17"/>
  </mergeCells>
  <phoneticPr fontId="2" type="noConversion"/>
  <printOptions horizontalCentered="1"/>
  <pageMargins left="0.39370078740157483" right="0.39370078740157483" top="1.9685039370078741" bottom="0.98425196850393704" header="0.59055118110236227" footer="0.59055118110236227"/>
  <pageSetup paperSize="9" scale="55" fitToWidth="2" orientation="landscape" r:id="rId1"/>
  <headerFooter alignWithMargins="0">
    <oddHeader>&amp;C&amp;12OFICIALÍA MAYOR
DIRECCIÓN GENERAL DE ADQUISICIONES
DERRAMA DE ADQUISICIONES A PROVEEDORES LOCALES</oddHeader>
    <oddFooter>&amp;C&amp;12PÁGINA &amp;P DE &amp;N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36"/>
  <sheetViews>
    <sheetView workbookViewId="0">
      <pane xSplit="1" ySplit="2" topLeftCell="AC15" activePane="bottomRight" state="frozen"/>
      <selection pane="topRight" activeCell="B1" sqref="B1"/>
      <selection pane="bottomLeft" activeCell="A3" sqref="A3"/>
      <selection pane="bottomRight" activeCell="AF36" sqref="AF36"/>
    </sheetView>
  </sheetViews>
  <sheetFormatPr baseColWidth="10" defaultRowHeight="12.75" x14ac:dyDescent="0.2"/>
  <cols>
    <col min="1" max="2" width="20.7109375" customWidth="1"/>
    <col min="3" max="3" width="12.7109375" customWidth="1"/>
    <col min="4" max="4" width="20.7109375" customWidth="1"/>
    <col min="5" max="5" width="12.7109375" customWidth="1"/>
    <col min="6" max="6" width="20.7109375" customWidth="1"/>
    <col min="7" max="7" width="12.7109375" customWidth="1"/>
    <col min="8" max="8" width="20.7109375" customWidth="1"/>
    <col min="9" max="9" width="12.7109375" customWidth="1"/>
    <col min="10" max="10" width="20.7109375" customWidth="1"/>
    <col min="11" max="11" width="12.7109375" customWidth="1"/>
    <col min="12" max="12" width="20.7109375" customWidth="1"/>
    <col min="13" max="13" width="12.7109375" customWidth="1"/>
    <col min="14" max="14" width="20.7109375" hidden="1" customWidth="1"/>
    <col min="15" max="15" width="10.7109375" hidden="1" customWidth="1"/>
    <col min="16" max="16" width="20.7109375" hidden="1" customWidth="1"/>
    <col min="17" max="17" width="10.7109375" hidden="1" customWidth="1"/>
    <col min="18" max="18" width="20.7109375" hidden="1" customWidth="1"/>
    <col min="19" max="19" width="10.7109375" hidden="1" customWidth="1"/>
    <col min="20" max="20" width="20.7109375" hidden="1" customWidth="1"/>
    <col min="21" max="21" width="10.7109375" hidden="1" customWidth="1"/>
    <col min="22" max="22" width="20.7109375" hidden="1" customWidth="1"/>
    <col min="23" max="23" width="10.7109375" hidden="1" customWidth="1"/>
    <col min="24" max="24" width="20.7109375" hidden="1" customWidth="1"/>
    <col min="25" max="25" width="10.7109375" hidden="1" customWidth="1"/>
    <col min="26" max="26" width="20.7109375" customWidth="1"/>
    <col min="27" max="27" width="12.7109375" customWidth="1"/>
    <col min="28" max="28" width="20.7109375" customWidth="1"/>
    <col min="29" max="29" width="12.7109375" customWidth="1"/>
    <col min="30" max="30" width="20.7109375" customWidth="1"/>
    <col min="31" max="31" width="12.7109375" customWidth="1"/>
    <col min="32" max="32" width="20.7109375" customWidth="1"/>
    <col min="33" max="33" width="12.7109375" customWidth="1"/>
    <col min="34" max="34" width="20.7109375" customWidth="1"/>
    <col min="35" max="35" width="12.7109375" customWidth="1"/>
    <col min="36" max="36" width="20.7109375" customWidth="1"/>
    <col min="37" max="37" width="12.7109375" customWidth="1"/>
    <col min="38" max="38" width="20.7109375" customWidth="1"/>
    <col min="39" max="39" width="12.7109375" customWidth="1"/>
  </cols>
  <sheetData>
    <row r="1" spans="1:39" ht="15.75" x14ac:dyDescent="0.25">
      <c r="A1" s="7" t="s">
        <v>0</v>
      </c>
      <c r="B1" s="34">
        <v>45292</v>
      </c>
      <c r="C1" s="34"/>
      <c r="D1" s="34">
        <v>45323</v>
      </c>
      <c r="E1" s="34"/>
      <c r="F1" s="34">
        <v>45352</v>
      </c>
      <c r="G1" s="34"/>
      <c r="H1" s="34">
        <v>45383</v>
      </c>
      <c r="I1" s="34"/>
      <c r="J1" s="34">
        <v>45413</v>
      </c>
      <c r="K1" s="34"/>
      <c r="L1" s="34">
        <v>45444</v>
      </c>
      <c r="M1" s="34"/>
      <c r="N1" s="34">
        <v>40725</v>
      </c>
      <c r="O1" s="34"/>
      <c r="P1" s="34">
        <v>40756</v>
      </c>
      <c r="Q1" s="34"/>
      <c r="R1" s="34">
        <v>40787</v>
      </c>
      <c r="S1" s="34"/>
      <c r="T1" s="34">
        <v>40817</v>
      </c>
      <c r="U1" s="34"/>
      <c r="V1" s="34">
        <v>40848</v>
      </c>
      <c r="W1" s="34"/>
      <c r="X1" s="34">
        <v>40878</v>
      </c>
      <c r="Y1" s="34"/>
      <c r="Z1" s="34">
        <v>45474</v>
      </c>
      <c r="AA1" s="34"/>
      <c r="AB1" s="34">
        <v>45505</v>
      </c>
      <c r="AC1" s="34"/>
      <c r="AD1" s="34">
        <v>45536</v>
      </c>
      <c r="AE1" s="34"/>
      <c r="AF1" s="34">
        <v>45566</v>
      </c>
      <c r="AG1" s="34"/>
      <c r="AH1" s="34">
        <v>45597</v>
      </c>
      <c r="AI1" s="34"/>
      <c r="AJ1" s="34">
        <v>45627</v>
      </c>
      <c r="AK1" s="34"/>
      <c r="AL1" s="34" t="s">
        <v>40</v>
      </c>
      <c r="AM1" s="37"/>
    </row>
    <row r="2" spans="1:39" ht="15" x14ac:dyDescent="0.2">
      <c r="A2" s="23" t="s">
        <v>10</v>
      </c>
      <c r="B2" s="12" t="s">
        <v>13</v>
      </c>
      <c r="C2" s="12" t="s">
        <v>14</v>
      </c>
      <c r="D2" s="12" t="s">
        <v>13</v>
      </c>
      <c r="E2" s="12" t="s">
        <v>14</v>
      </c>
      <c r="F2" s="12" t="s">
        <v>13</v>
      </c>
      <c r="G2" s="12" t="s">
        <v>14</v>
      </c>
      <c r="H2" s="12" t="s">
        <v>13</v>
      </c>
      <c r="I2" s="12" t="s">
        <v>14</v>
      </c>
      <c r="J2" s="12" t="s">
        <v>13</v>
      </c>
      <c r="K2" s="12" t="s">
        <v>14</v>
      </c>
      <c r="L2" s="12" t="s">
        <v>13</v>
      </c>
      <c r="M2" s="12" t="s">
        <v>14</v>
      </c>
      <c r="N2" s="12"/>
      <c r="O2" s="12" t="s">
        <v>14</v>
      </c>
      <c r="P2" s="12"/>
      <c r="Q2" s="12" t="s">
        <v>14</v>
      </c>
      <c r="R2" s="12"/>
      <c r="S2" s="12" t="s">
        <v>14</v>
      </c>
      <c r="T2" s="12"/>
      <c r="U2" s="12" t="s">
        <v>14</v>
      </c>
      <c r="V2" s="12"/>
      <c r="W2" s="12" t="s">
        <v>14</v>
      </c>
      <c r="X2" s="12"/>
      <c r="Y2" s="12" t="s">
        <v>14</v>
      </c>
      <c r="Z2" s="12" t="s">
        <v>13</v>
      </c>
      <c r="AA2" s="12" t="s">
        <v>14</v>
      </c>
      <c r="AB2" s="12" t="s">
        <v>13</v>
      </c>
      <c r="AC2" s="12" t="s">
        <v>14</v>
      </c>
      <c r="AD2" s="12" t="s">
        <v>13</v>
      </c>
      <c r="AE2" s="12" t="s">
        <v>14</v>
      </c>
      <c r="AF2" s="12" t="s">
        <v>13</v>
      </c>
      <c r="AG2" s="12" t="s">
        <v>14</v>
      </c>
      <c r="AH2" s="12" t="s">
        <v>13</v>
      </c>
      <c r="AI2" s="12" t="s">
        <v>14</v>
      </c>
      <c r="AJ2" s="12" t="s">
        <v>13</v>
      </c>
      <c r="AK2" s="12" t="s">
        <v>14</v>
      </c>
      <c r="AL2" s="12" t="s">
        <v>13</v>
      </c>
      <c r="AM2" s="16" t="s">
        <v>14</v>
      </c>
    </row>
    <row r="3" spans="1:39" ht="15.75" x14ac:dyDescent="0.25">
      <c r="A3" s="4" t="s">
        <v>6</v>
      </c>
      <c r="B3" s="5">
        <v>0</v>
      </c>
      <c r="C3" s="22">
        <f>IF(B3=0,,(B3/B8))</f>
        <v>0</v>
      </c>
      <c r="D3" s="5">
        <v>5800000</v>
      </c>
      <c r="E3" s="22">
        <f t="shared" ref="E3" si="0">IF(D3=0,,(D3/D8))</f>
        <v>1</v>
      </c>
      <c r="F3" s="5">
        <v>0</v>
      </c>
      <c r="G3" s="22">
        <f>IF(F3=0,,(F3/F8))</f>
        <v>0</v>
      </c>
      <c r="H3" s="5">
        <v>0</v>
      </c>
      <c r="I3" s="22">
        <f t="shared" ref="I3" si="1">IF(H3=0,,(H3/H8))</f>
        <v>0</v>
      </c>
      <c r="J3" s="5">
        <v>0</v>
      </c>
      <c r="K3" s="22">
        <f t="shared" ref="K3" si="2">IF(J3=0,,(J3/J8))</f>
        <v>0</v>
      </c>
      <c r="L3" s="5">
        <v>0</v>
      </c>
      <c r="M3" s="22">
        <f t="shared" ref="M3" si="3">IF(L3=0,,(L3/L8))</f>
        <v>0</v>
      </c>
      <c r="N3" s="5"/>
      <c r="O3" s="22">
        <f>IF(N3=0,,(N3/N8))</f>
        <v>0</v>
      </c>
      <c r="P3" s="5"/>
      <c r="Q3" s="22">
        <f>IF(P3=0,,(P3/P8))</f>
        <v>0</v>
      </c>
      <c r="R3" s="5"/>
      <c r="S3" s="22">
        <f>IF(R3=0,,(R3/R8))</f>
        <v>0</v>
      </c>
      <c r="T3" s="5"/>
      <c r="U3" s="22">
        <f>IF(T3=0,,(T3/T8))</f>
        <v>0</v>
      </c>
      <c r="V3" s="5"/>
      <c r="W3" s="22">
        <f>IF(V3=0,,(V3/V8))</f>
        <v>0</v>
      </c>
      <c r="X3" s="5"/>
      <c r="Y3" s="22">
        <f>IF(X3=0,,(X3/X8))</f>
        <v>0</v>
      </c>
      <c r="Z3" s="5">
        <v>0</v>
      </c>
      <c r="AA3" s="22">
        <f>IF(Z3=0,,(Z3/Z8))</f>
        <v>0</v>
      </c>
      <c r="AB3" s="5">
        <v>0</v>
      </c>
      <c r="AC3" s="22">
        <f>IF(AB3=0,,(AB3/AB8))</f>
        <v>0</v>
      </c>
      <c r="AD3" s="5">
        <v>0</v>
      </c>
      <c r="AE3" s="22">
        <f t="shared" ref="AE3" si="4">IF(AD3=0,,(AD3/AD8))</f>
        <v>0</v>
      </c>
      <c r="AF3" s="5">
        <v>0</v>
      </c>
      <c r="AG3" s="22">
        <f t="shared" ref="AG3" si="5">IF(AF3=0,,(AF3/AF8))</f>
        <v>0</v>
      </c>
      <c r="AH3" s="5"/>
      <c r="AI3" s="22">
        <f t="shared" ref="AI3" si="6">IF(AH3=0,,(AH3/AH8))</f>
        <v>0</v>
      </c>
      <c r="AJ3" s="5"/>
      <c r="AK3" s="22">
        <f t="shared" ref="AK3" si="7">IF(AJ3=0,,(AJ3/AJ8))</f>
        <v>0</v>
      </c>
      <c r="AL3" s="29">
        <f>B3+D3+F3+H3+J3+L3+Z3+AB3+AD3+AF3+AH3+AJ3</f>
        <v>5800000</v>
      </c>
      <c r="AM3" s="24">
        <f>IF(AL3=0,,(AL3/AL8))</f>
        <v>0.12995634936064479</v>
      </c>
    </row>
    <row r="4" spans="1:39" ht="15.75" x14ac:dyDescent="0.25">
      <c r="A4" s="4" t="s">
        <v>7</v>
      </c>
      <c r="B4" s="5">
        <v>0</v>
      </c>
      <c r="C4" s="22">
        <f>IF(B4=0,,(B4/B8))</f>
        <v>0</v>
      </c>
      <c r="D4" s="5">
        <v>0</v>
      </c>
      <c r="E4" s="22">
        <f t="shared" ref="E4" si="8">IF(D4=0,,(D4/D8))</f>
        <v>0</v>
      </c>
      <c r="F4" s="5">
        <v>0</v>
      </c>
      <c r="G4" s="22">
        <f>IF(F4=0,,(F4/F8))</f>
        <v>0</v>
      </c>
      <c r="H4" s="5">
        <v>0</v>
      </c>
      <c r="I4" s="22">
        <f t="shared" ref="I4" si="9">IF(H4=0,,(H4/H8))</f>
        <v>0</v>
      </c>
      <c r="J4" s="5">
        <v>0</v>
      </c>
      <c r="K4" s="22">
        <f t="shared" ref="K4" si="10">IF(J4=0,,(J4/J8))</f>
        <v>0</v>
      </c>
      <c r="L4" s="5">
        <v>0</v>
      </c>
      <c r="M4" s="22">
        <f t="shared" ref="M4" si="11">IF(L4=0,,(L4/L8))</f>
        <v>0</v>
      </c>
      <c r="N4" s="5"/>
      <c r="O4" s="22">
        <f>IF(N4=0,,(N4/N8))</f>
        <v>0</v>
      </c>
      <c r="P4" s="5"/>
      <c r="Q4" s="22">
        <f>IF(P4=0,,(P4/P8))</f>
        <v>0</v>
      </c>
      <c r="R4" s="5"/>
      <c r="S4" s="22">
        <f>IF(R4=0,,(R4/R8))</f>
        <v>0</v>
      </c>
      <c r="T4" s="5"/>
      <c r="U4" s="22">
        <f>IF(T4=0,,(T4/T8))</f>
        <v>0</v>
      </c>
      <c r="V4" s="5"/>
      <c r="W4" s="22">
        <f>IF(V4=0,,(V4/V8))</f>
        <v>0</v>
      </c>
      <c r="X4" s="5"/>
      <c r="Y4" s="22">
        <f>IF(X4=0,,(X4/X8))</f>
        <v>0</v>
      </c>
      <c r="Z4" s="5">
        <v>0</v>
      </c>
      <c r="AA4" s="22">
        <f>IF(Z4=0,,(Z4/Z8))</f>
        <v>0</v>
      </c>
      <c r="AB4" s="5">
        <v>0</v>
      </c>
      <c r="AC4" s="22">
        <f>IF(AB4=0,,(AB4/AB8))</f>
        <v>0</v>
      </c>
      <c r="AD4" s="5">
        <v>0</v>
      </c>
      <c r="AE4" s="22">
        <f t="shared" ref="AE4" si="12">IF(AD4=0,,(AD4/AD8))</f>
        <v>0</v>
      </c>
      <c r="AF4" s="5">
        <v>0</v>
      </c>
      <c r="AG4" s="22">
        <f t="shared" ref="AG4" si="13">IF(AF4=0,,(AF4/AF8))</f>
        <v>0</v>
      </c>
      <c r="AH4" s="5"/>
      <c r="AI4" s="22">
        <f t="shared" ref="AI4" si="14">IF(AH4=0,,(AH4/AH8))</f>
        <v>0</v>
      </c>
      <c r="AJ4" s="5"/>
      <c r="AK4" s="22">
        <f t="shared" ref="AK4" si="15">IF(AJ4=0,,(AJ4/AJ8))</f>
        <v>0</v>
      </c>
      <c r="AL4" s="29">
        <f>B4+D4+F4+H4+J4+L4+Z4+AB4+AD4+AF4+AH4+AJ4</f>
        <v>0</v>
      </c>
      <c r="AM4" s="24">
        <f>IF(AL4=0,,(AL4/AL8))</f>
        <v>0</v>
      </c>
    </row>
    <row r="5" spans="1:39" ht="15.75" x14ac:dyDescent="0.25">
      <c r="A5" s="4" t="s">
        <v>8</v>
      </c>
      <c r="B5" s="5">
        <v>0</v>
      </c>
      <c r="C5" s="22">
        <f>IF(B5=0,,(B5/B8))</f>
        <v>0</v>
      </c>
      <c r="D5" s="5">
        <v>0</v>
      </c>
      <c r="E5" s="22">
        <f t="shared" ref="E5" si="16">IF(D5=0,,(D5/D8))</f>
        <v>0</v>
      </c>
      <c r="F5" s="5">
        <v>0</v>
      </c>
      <c r="G5" s="22">
        <f>IF(F5=0,,(F5/F8))</f>
        <v>0</v>
      </c>
      <c r="H5" s="5">
        <v>0</v>
      </c>
      <c r="I5" s="22">
        <f t="shared" ref="I5" si="17">IF(H5=0,,(H5/H8))</f>
        <v>0</v>
      </c>
      <c r="J5" s="5">
        <v>0</v>
      </c>
      <c r="K5" s="22">
        <f t="shared" ref="K5" si="18">IF(J5=0,,(J5/J8))</f>
        <v>0</v>
      </c>
      <c r="L5" s="5">
        <v>0</v>
      </c>
      <c r="M5" s="22">
        <f t="shared" ref="M5" si="19">IF(L5=0,,(L5/L8))</f>
        <v>0</v>
      </c>
      <c r="N5" s="5"/>
      <c r="O5" s="22">
        <f>IF(N5=0,,(N5/N8))</f>
        <v>0</v>
      </c>
      <c r="P5" s="5"/>
      <c r="Q5" s="22">
        <f>IF(P5=0,,(P5/P8))</f>
        <v>0</v>
      </c>
      <c r="R5" s="5"/>
      <c r="S5" s="22">
        <f>IF(R5=0,,(R5/R8))</f>
        <v>0</v>
      </c>
      <c r="T5" s="5"/>
      <c r="U5" s="22">
        <f>IF(T5=0,,(T5/T8))</f>
        <v>0</v>
      </c>
      <c r="V5" s="5"/>
      <c r="W5" s="22">
        <f>IF(V5=0,,(V5/V8))</f>
        <v>0</v>
      </c>
      <c r="X5" s="5"/>
      <c r="Y5" s="22">
        <f>IF(X5=0,,(X5/X8))</f>
        <v>0</v>
      </c>
      <c r="Z5" s="5">
        <v>0</v>
      </c>
      <c r="AA5" s="22">
        <f>IF(Z5=0,,(Z5/Z8))</f>
        <v>0</v>
      </c>
      <c r="AB5" s="5">
        <v>0</v>
      </c>
      <c r="AC5" s="22">
        <f>IF(AB5=0,,(AB5/AB8))</f>
        <v>0</v>
      </c>
      <c r="AD5" s="5">
        <v>0</v>
      </c>
      <c r="AE5" s="22">
        <f t="shared" ref="AE5" si="20">IF(AD5=0,,(AD5/AD8))</f>
        <v>0</v>
      </c>
      <c r="AF5" s="5">
        <v>0</v>
      </c>
      <c r="AG5" s="22">
        <f t="shared" ref="AG5" si="21">IF(AF5=0,,(AF5/AF8))</f>
        <v>0</v>
      </c>
      <c r="AH5" s="5"/>
      <c r="AI5" s="22">
        <f t="shared" ref="AI5" si="22">IF(AH5=0,,(AH5/AH8))</f>
        <v>0</v>
      </c>
      <c r="AJ5" s="5"/>
      <c r="AK5" s="22">
        <f t="shared" ref="AK5" si="23">IF(AJ5=0,,(AJ5/AJ8))</f>
        <v>0</v>
      </c>
      <c r="AL5" s="29">
        <f>B5+D5+F5+H5+J5+L5+Z5+AB5+AD5+AF5+AH5+AJ5</f>
        <v>0</v>
      </c>
      <c r="AM5" s="24">
        <f>IF(AL5=0,,(AL5/AL8))</f>
        <v>0</v>
      </c>
    </row>
    <row r="6" spans="1:39" ht="15.75" x14ac:dyDescent="0.25">
      <c r="A6" s="4" t="s">
        <v>9</v>
      </c>
      <c r="B6" s="5">
        <v>0</v>
      </c>
      <c r="C6" s="22">
        <f>IF(B6=0,,(B6/B8))</f>
        <v>0</v>
      </c>
      <c r="D6" s="5">
        <v>0</v>
      </c>
      <c r="E6" s="22">
        <f t="shared" ref="E6" si="24">IF(D6=0,,(D6/D8))</f>
        <v>0</v>
      </c>
      <c r="F6" s="5">
        <v>0</v>
      </c>
      <c r="G6" s="22">
        <f>IF(F6=0,,(F6/F8))</f>
        <v>0</v>
      </c>
      <c r="H6" s="5">
        <v>0</v>
      </c>
      <c r="I6" s="22">
        <f t="shared" ref="I6" si="25">IF(H6=0,,(H6/H8))</f>
        <v>0</v>
      </c>
      <c r="J6" s="5">
        <v>0</v>
      </c>
      <c r="K6" s="22">
        <f t="shared" ref="K6" si="26">IF(J6=0,,(J6/J8))</f>
        <v>0</v>
      </c>
      <c r="L6" s="5">
        <v>0</v>
      </c>
      <c r="M6" s="22">
        <f t="shared" ref="M6" si="27">IF(L6=0,,(L6/L8))</f>
        <v>0</v>
      </c>
      <c r="N6" s="5"/>
      <c r="O6" s="22">
        <f>IF(N6=0,,(N6/N8))</f>
        <v>0</v>
      </c>
      <c r="P6" s="5"/>
      <c r="Q6" s="22">
        <f>IF(P6=0,,(P6/P8))</f>
        <v>0</v>
      </c>
      <c r="R6" s="5"/>
      <c r="S6" s="22">
        <f>IF(R6=0,,(R6/R8))</f>
        <v>0</v>
      </c>
      <c r="T6" s="5"/>
      <c r="U6" s="22">
        <f>IF(T6=0,,(T6/T8))</f>
        <v>0</v>
      </c>
      <c r="V6" s="5"/>
      <c r="W6" s="22">
        <f>IF(V6=0,,(V6/V8))</f>
        <v>0</v>
      </c>
      <c r="X6" s="5"/>
      <c r="Y6" s="22">
        <f>IF(X6=0,,(X6/X8))</f>
        <v>0</v>
      </c>
      <c r="Z6" s="5">
        <v>0</v>
      </c>
      <c r="AA6" s="22">
        <f>IF(Z6=0,,(Z6/Z8))</f>
        <v>0</v>
      </c>
      <c r="AB6" s="5">
        <v>0</v>
      </c>
      <c r="AC6" s="22">
        <f>IF(AB6=0,,(AB6/AB8))</f>
        <v>0</v>
      </c>
      <c r="AD6" s="5">
        <v>0</v>
      </c>
      <c r="AE6" s="22">
        <f t="shared" ref="AE6" si="28">IF(AD6=0,,(AD6/AD8))</f>
        <v>0</v>
      </c>
      <c r="AF6" s="5">
        <v>0</v>
      </c>
      <c r="AG6" s="22">
        <f t="shared" ref="AG6" si="29">IF(AF6=0,,(AF6/AF8))</f>
        <v>0</v>
      </c>
      <c r="AH6" s="5"/>
      <c r="AI6" s="22">
        <f t="shared" ref="AI6" si="30">IF(AH6=0,,(AH6/AH8))</f>
        <v>0</v>
      </c>
      <c r="AJ6" s="5"/>
      <c r="AK6" s="22">
        <f t="shared" ref="AK6" si="31">IF(AJ6=0,,(AJ6/AJ8))</f>
        <v>0</v>
      </c>
      <c r="AL6" s="29">
        <f>B6+D6+F6+H6+J6+L6+Z6+AB6+AD6+AF6+AH6+AJ6</f>
        <v>0</v>
      </c>
      <c r="AM6" s="24">
        <f>IF(AL6=0,,(AL6/AL8))</f>
        <v>0</v>
      </c>
    </row>
    <row r="7" spans="1:39" ht="15.75" x14ac:dyDescent="0.25">
      <c r="A7" s="4" t="s">
        <v>16</v>
      </c>
      <c r="B7" s="5">
        <v>0</v>
      </c>
      <c r="C7" s="22">
        <f>IF(B7=0,,(B7/B8))</f>
        <v>0</v>
      </c>
      <c r="D7" s="5">
        <v>0</v>
      </c>
      <c r="E7" s="22">
        <f t="shared" ref="E7" si="32">IF(D7=0,,(D7/D8))</f>
        <v>0</v>
      </c>
      <c r="F7" s="5">
        <v>1030992.05</v>
      </c>
      <c r="G7" s="22">
        <f>IF(F7=0,,(F7/F8))</f>
        <v>1</v>
      </c>
      <c r="H7" s="5">
        <v>17200048.260000002</v>
      </c>
      <c r="I7" s="22">
        <f t="shared" ref="I7" si="33">IF(H7=0,,(H7/H8))</f>
        <v>1</v>
      </c>
      <c r="J7" s="5">
        <v>3457226.74</v>
      </c>
      <c r="K7" s="22">
        <f t="shared" ref="K7" si="34">IF(J7=0,,(J7/J8))</f>
        <v>1</v>
      </c>
      <c r="L7" s="5">
        <v>3230000</v>
      </c>
      <c r="M7" s="22">
        <f t="shared" ref="M7" si="35">IF(L7=0,,(L7/L8))</f>
        <v>1</v>
      </c>
      <c r="N7" s="5"/>
      <c r="O7" s="22">
        <f>IF(N7=0,,(N7/N8))</f>
        <v>0</v>
      </c>
      <c r="P7" s="5"/>
      <c r="Q7" s="22">
        <f>IF(P7=0,,(P7/P8))</f>
        <v>0</v>
      </c>
      <c r="R7" s="5"/>
      <c r="S7" s="22">
        <f>IF(R7=0,,(R7/R8))</f>
        <v>0</v>
      </c>
      <c r="T7" s="5"/>
      <c r="U7" s="22">
        <f>IF(T7=0,,(T7/T8))</f>
        <v>0</v>
      </c>
      <c r="V7" s="5"/>
      <c r="W7" s="22">
        <f>IF(V7=0,,(V7/V8))</f>
        <v>0</v>
      </c>
      <c r="X7" s="5"/>
      <c r="Y7" s="22">
        <f>IF(X7=0,,(X7/X8))</f>
        <v>0</v>
      </c>
      <c r="Z7" s="5">
        <v>142183.01</v>
      </c>
      <c r="AA7" s="22">
        <f>IF(Z7=0,,(Z7/Z8))</f>
        <v>1</v>
      </c>
      <c r="AB7" s="5">
        <v>7592340.4000000004</v>
      </c>
      <c r="AC7" s="22">
        <f>IF(AB7=0,,(AB7/AB8))</f>
        <v>1</v>
      </c>
      <c r="AD7" s="5">
        <v>488000.04</v>
      </c>
      <c r="AE7" s="22">
        <f t="shared" ref="AE7" si="36">IF(AD7=0,,(AD7/AD8))</f>
        <v>1</v>
      </c>
      <c r="AF7" s="5">
        <v>5689579.8399999999</v>
      </c>
      <c r="AG7" s="22">
        <f t="shared" ref="AG7" si="37">IF(AF7=0,,(AF7/AF8))</f>
        <v>1</v>
      </c>
      <c r="AH7" s="5"/>
      <c r="AI7" s="22">
        <f t="shared" ref="AI7" si="38">IF(AH7=0,,(AH7/AH8))</f>
        <v>0</v>
      </c>
      <c r="AJ7" s="5"/>
      <c r="AK7" s="22">
        <f t="shared" ref="AK7" si="39">IF(AJ7=0,,(AJ7/AJ8))</f>
        <v>0</v>
      </c>
      <c r="AL7" s="29">
        <f>B7+D7+F7+H7+J7+L7+Z7+AB7+AD7+AF7+AH7+AJ7</f>
        <v>38830370.340000004</v>
      </c>
      <c r="AM7" s="24">
        <f>IF(AL7=0,,(AL7/AL8))</f>
        <v>0.87004365063935518</v>
      </c>
    </row>
    <row r="8" spans="1:39" ht="16.5" thickBot="1" x14ac:dyDescent="0.3">
      <c r="A8" s="9" t="s">
        <v>5</v>
      </c>
      <c r="B8" s="19">
        <f>SUM(B3:B7)</f>
        <v>0</v>
      </c>
      <c r="C8" s="25">
        <f>SUM(C3:C7)</f>
        <v>0</v>
      </c>
      <c r="D8" s="19">
        <f t="shared" ref="D8" si="40">SUM(D3:D7)</f>
        <v>5800000</v>
      </c>
      <c r="E8" s="25">
        <f>SUM(E3:E7)</f>
        <v>1</v>
      </c>
      <c r="F8" s="19">
        <f>SUM(F3:F7)</f>
        <v>1030992.05</v>
      </c>
      <c r="G8" s="25">
        <f>SUM(G3:G7)</f>
        <v>1</v>
      </c>
      <c r="H8" s="19">
        <f t="shared" ref="H8" si="41">SUM(H3:H7)</f>
        <v>17200048.260000002</v>
      </c>
      <c r="I8" s="25">
        <f>SUM(I3:I7)</f>
        <v>1</v>
      </c>
      <c r="J8" s="19">
        <f t="shared" ref="J8" si="42">SUM(J3:J7)</f>
        <v>3457226.74</v>
      </c>
      <c r="K8" s="25">
        <f>SUM(K3:K7)</f>
        <v>1</v>
      </c>
      <c r="L8" s="19">
        <f t="shared" ref="L8" si="43">SUM(L3:L7)</f>
        <v>3230000</v>
      </c>
      <c r="M8" s="25">
        <f>SUM(M3:M7)</f>
        <v>1</v>
      </c>
      <c r="N8" s="19">
        <f>SUM(N3:N7)</f>
        <v>0</v>
      </c>
      <c r="O8" s="25">
        <f>SUM(O3:O6)</f>
        <v>0</v>
      </c>
      <c r="P8" s="19">
        <f>SUM(P3:P7)</f>
        <v>0</v>
      </c>
      <c r="Q8" s="25">
        <f>SUM(Q3:Q6)</f>
        <v>0</v>
      </c>
      <c r="R8" s="19">
        <f>SUM(R3:R7)</f>
        <v>0</v>
      </c>
      <c r="S8" s="25">
        <f>SUM(S3:S6)</f>
        <v>0</v>
      </c>
      <c r="T8" s="19">
        <f>SUM(T3:T7)</f>
        <v>0</v>
      </c>
      <c r="U8" s="25">
        <f>SUM(U3:U6)</f>
        <v>0</v>
      </c>
      <c r="V8" s="19">
        <f>SUM(V3:V7)</f>
        <v>0</v>
      </c>
      <c r="W8" s="25">
        <f>SUM(W3:W6)</f>
        <v>0</v>
      </c>
      <c r="X8" s="19">
        <f>SUM(X3:X7)</f>
        <v>0</v>
      </c>
      <c r="Y8" s="25">
        <f>SUM(Y3:Y6)</f>
        <v>0</v>
      </c>
      <c r="Z8" s="19">
        <f>SUM(Z3:Z7)</f>
        <v>142183.01</v>
      </c>
      <c r="AA8" s="25">
        <f>SUM(AA3:AA7)</f>
        <v>1</v>
      </c>
      <c r="AB8" s="19">
        <f>SUM(AB3:AB7)</f>
        <v>7592340.4000000004</v>
      </c>
      <c r="AC8" s="25">
        <f>SUM(AC3:AC7)</f>
        <v>1</v>
      </c>
      <c r="AD8" s="19">
        <f t="shared" ref="AD8" si="44">SUM(AD3:AD7)</f>
        <v>488000.04</v>
      </c>
      <c r="AE8" s="25">
        <f>SUM(AE3:AE7)</f>
        <v>1</v>
      </c>
      <c r="AF8" s="19">
        <f t="shared" ref="AF8" si="45">SUM(AF3:AF7)</f>
        <v>5689579.8399999999</v>
      </c>
      <c r="AG8" s="25">
        <f>SUM(AG3:AG7)</f>
        <v>1</v>
      </c>
      <c r="AH8" s="19">
        <f t="shared" ref="AH8" si="46">SUM(AH3:AH7)</f>
        <v>0</v>
      </c>
      <c r="AI8" s="25">
        <f>SUM(AI3:AI7)</f>
        <v>0</v>
      </c>
      <c r="AJ8" s="19">
        <f t="shared" ref="AJ8" si="47">SUM(AJ3:AJ7)</f>
        <v>0</v>
      </c>
      <c r="AK8" s="25">
        <f>SUM(AK3:AK7)</f>
        <v>0</v>
      </c>
      <c r="AL8" s="30">
        <f>SUM(AL3:AL7)</f>
        <v>44630370.340000004</v>
      </c>
      <c r="AM8" s="25">
        <f>SUM(AM3:AM7)</f>
        <v>1</v>
      </c>
    </row>
    <row r="9" spans="1:39" ht="15.75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6.5" thickBot="1" x14ac:dyDescent="0.3">
      <c r="A10" s="26" t="s">
        <v>15</v>
      </c>
      <c r="B10" s="27">
        <f>(B8-B6)</f>
        <v>0</v>
      </c>
      <c r="C10" s="28">
        <f>(1-C6)</f>
        <v>1</v>
      </c>
      <c r="D10" s="27">
        <f t="shared" ref="D10" si="48">(D8-D6)</f>
        <v>5800000</v>
      </c>
      <c r="E10" s="28">
        <f t="shared" ref="E10" si="49">(1-E6)</f>
        <v>1</v>
      </c>
      <c r="F10" s="27">
        <f>(F8-(F6+F7))</f>
        <v>0</v>
      </c>
      <c r="G10" s="28">
        <f t="shared" ref="G10" si="50">(1-G6)</f>
        <v>1</v>
      </c>
      <c r="H10" s="27">
        <f>(H8-(H6+H7))</f>
        <v>0</v>
      </c>
      <c r="I10" s="28">
        <f t="shared" ref="I10" si="51">(1-I6)</f>
        <v>1</v>
      </c>
      <c r="J10" s="27">
        <f>(J8-(J6+J7))</f>
        <v>0</v>
      </c>
      <c r="K10" s="28">
        <f t="shared" ref="K10" si="52">(1-K6)</f>
        <v>1</v>
      </c>
      <c r="L10" s="27">
        <f>(L8-(L6+L7))</f>
        <v>0</v>
      </c>
      <c r="M10" s="28">
        <f>(1-(M6+M7))</f>
        <v>0</v>
      </c>
      <c r="N10" s="27">
        <f>(N8-N6)</f>
        <v>0</v>
      </c>
      <c r="O10" s="28">
        <f>(1-O6)</f>
        <v>1</v>
      </c>
      <c r="P10" s="27">
        <f>(P8-P6)</f>
        <v>0</v>
      </c>
      <c r="Q10" s="28">
        <f>(1-Q6)</f>
        <v>1</v>
      </c>
      <c r="R10" s="27">
        <f>(R8-R6)</f>
        <v>0</v>
      </c>
      <c r="S10" s="28">
        <f>(1-S6)</f>
        <v>1</v>
      </c>
      <c r="T10" s="27">
        <f>(T8-T6)</f>
        <v>0</v>
      </c>
      <c r="U10" s="28">
        <f>(1-U6)</f>
        <v>1</v>
      </c>
      <c r="V10" s="27">
        <f>(V8-V6)</f>
        <v>0</v>
      </c>
      <c r="W10" s="28">
        <f>(1-W6)</f>
        <v>1</v>
      </c>
      <c r="X10" s="27">
        <f>(X8-X6)</f>
        <v>0</v>
      </c>
      <c r="Y10" s="28">
        <f>(1-Y6)</f>
        <v>1</v>
      </c>
      <c r="Z10" s="27">
        <f>(Z8-(Z6+Z7))</f>
        <v>0</v>
      </c>
      <c r="AA10" s="28">
        <f>(1-(AA6+AA7))</f>
        <v>0</v>
      </c>
      <c r="AB10" s="27">
        <f>(AB8-(AB6+AB7))</f>
        <v>0</v>
      </c>
      <c r="AC10" s="28">
        <f>(1-(AC6+AC7))</f>
        <v>0</v>
      </c>
      <c r="AD10" s="27">
        <f>(AD8-(AD6+AD7))</f>
        <v>0</v>
      </c>
      <c r="AE10" s="28">
        <f>(1-(AE6+AE7))</f>
        <v>0</v>
      </c>
      <c r="AF10" s="27">
        <f>(AF8-(AF6+AF7))</f>
        <v>0</v>
      </c>
      <c r="AG10" s="28">
        <f>(1-(AG6+AG7))</f>
        <v>0</v>
      </c>
      <c r="AH10" s="27">
        <f>(AH8-(AH6+AH7))</f>
        <v>0</v>
      </c>
      <c r="AI10" s="28">
        <f>(1-(AI6+AI7))</f>
        <v>1</v>
      </c>
      <c r="AJ10" s="27">
        <f>(AJ8-(AJ6+AJ7))</f>
        <v>0</v>
      </c>
      <c r="AK10" s="28">
        <f>(1-(AK6+AK7))</f>
        <v>1</v>
      </c>
      <c r="AL10" s="32">
        <f>(AL8-(AL6+AL7))</f>
        <v>5800000</v>
      </c>
      <c r="AM10" s="28">
        <f>(1-(AM6+AM7))</f>
        <v>0.12995634936064482</v>
      </c>
    </row>
    <row r="11" spans="1:39" ht="15" x14ac:dyDescent="0.2">
      <c r="A11" s="1"/>
      <c r="C11" s="2"/>
      <c r="E11" s="3"/>
      <c r="G11" s="2"/>
      <c r="I11" s="2"/>
      <c r="K11" s="2"/>
      <c r="M11" s="2"/>
      <c r="O11" s="2"/>
      <c r="Q11" s="2"/>
      <c r="S11" s="2"/>
      <c r="U11" s="2"/>
      <c r="W11" s="2"/>
      <c r="Y11" s="2"/>
    </row>
    <row r="13" spans="1:39" ht="13.5" thickBot="1" x14ac:dyDescent="0.25"/>
    <row r="14" spans="1:39" ht="15.75" x14ac:dyDescent="0.25">
      <c r="A14" s="7" t="s">
        <v>0</v>
      </c>
      <c r="B14" s="34">
        <f t="shared" ref="B14:AL14" si="53">B1</f>
        <v>45292</v>
      </c>
      <c r="C14" s="34"/>
      <c r="D14" s="34">
        <f t="shared" si="53"/>
        <v>45323</v>
      </c>
      <c r="E14" s="34"/>
      <c r="F14" s="34">
        <f t="shared" si="53"/>
        <v>45352</v>
      </c>
      <c r="G14" s="34"/>
      <c r="H14" s="34">
        <f t="shared" si="53"/>
        <v>45383</v>
      </c>
      <c r="I14" s="34"/>
      <c r="J14" s="34">
        <f t="shared" si="53"/>
        <v>45413</v>
      </c>
      <c r="K14" s="34"/>
      <c r="L14" s="34">
        <f t="shared" si="53"/>
        <v>45444</v>
      </c>
      <c r="M14" s="34"/>
      <c r="N14" s="34">
        <f t="shared" si="53"/>
        <v>40725</v>
      </c>
      <c r="O14" s="34"/>
      <c r="P14" s="34">
        <f t="shared" si="53"/>
        <v>40756</v>
      </c>
      <c r="Q14" s="34"/>
      <c r="R14" s="34">
        <f t="shared" si="53"/>
        <v>40787</v>
      </c>
      <c r="S14" s="34"/>
      <c r="T14" s="34">
        <f t="shared" si="53"/>
        <v>40817</v>
      </c>
      <c r="U14" s="34"/>
      <c r="V14" s="34">
        <f t="shared" si="53"/>
        <v>40848</v>
      </c>
      <c r="W14" s="34"/>
      <c r="X14" s="34">
        <f t="shared" si="53"/>
        <v>40878</v>
      </c>
      <c r="Y14" s="34"/>
      <c r="Z14" s="34">
        <f t="shared" si="53"/>
        <v>45474</v>
      </c>
      <c r="AA14" s="34"/>
      <c r="AB14" s="34">
        <f t="shared" si="53"/>
        <v>45505</v>
      </c>
      <c r="AC14" s="34"/>
      <c r="AD14" s="34">
        <f t="shared" si="53"/>
        <v>45536</v>
      </c>
      <c r="AE14" s="34"/>
      <c r="AF14" s="34">
        <f t="shared" si="53"/>
        <v>45566</v>
      </c>
      <c r="AG14" s="34"/>
      <c r="AH14" s="34">
        <f t="shared" si="53"/>
        <v>45597</v>
      </c>
      <c r="AI14" s="34"/>
      <c r="AJ14" s="34">
        <f t="shared" si="53"/>
        <v>45627</v>
      </c>
      <c r="AK14" s="34"/>
      <c r="AL14" s="34" t="str">
        <f t="shared" si="53"/>
        <v>Acumulado 24</v>
      </c>
      <c r="AM14" s="34"/>
    </row>
    <row r="15" spans="1:39" ht="15" x14ac:dyDescent="0.2">
      <c r="A15" s="23" t="s">
        <v>10</v>
      </c>
      <c r="B15" s="12" t="s">
        <v>13</v>
      </c>
      <c r="C15" s="12" t="s">
        <v>14</v>
      </c>
      <c r="D15" s="12" t="s">
        <v>13</v>
      </c>
      <c r="E15" s="12" t="s">
        <v>14</v>
      </c>
      <c r="F15" s="12" t="s">
        <v>13</v>
      </c>
      <c r="G15" s="12" t="s">
        <v>14</v>
      </c>
      <c r="H15" s="12" t="s">
        <v>13</v>
      </c>
      <c r="I15" s="12" t="s">
        <v>14</v>
      </c>
      <c r="J15" s="12" t="s">
        <v>13</v>
      </c>
      <c r="K15" s="12" t="s">
        <v>14</v>
      </c>
      <c r="L15" s="12" t="s">
        <v>13</v>
      </c>
      <c r="M15" s="12" t="s">
        <v>14</v>
      </c>
      <c r="N15" s="12"/>
      <c r="O15" s="12" t="s">
        <v>14</v>
      </c>
      <c r="P15" s="12"/>
      <c r="Q15" s="12" t="s">
        <v>14</v>
      </c>
      <c r="R15" s="12"/>
      <c r="S15" s="12" t="s">
        <v>14</v>
      </c>
      <c r="T15" s="12"/>
      <c r="U15" s="12" t="s">
        <v>14</v>
      </c>
      <c r="V15" s="12"/>
      <c r="W15" s="12" t="s">
        <v>14</v>
      </c>
      <c r="X15" s="12"/>
      <c r="Y15" s="12" t="s">
        <v>14</v>
      </c>
      <c r="Z15" s="12" t="s">
        <v>13</v>
      </c>
      <c r="AA15" s="12" t="s">
        <v>14</v>
      </c>
      <c r="AB15" s="12" t="s">
        <v>13</v>
      </c>
      <c r="AC15" s="12" t="s">
        <v>14</v>
      </c>
      <c r="AD15" s="12" t="s">
        <v>13</v>
      </c>
      <c r="AE15" s="12" t="s">
        <v>14</v>
      </c>
      <c r="AF15" s="12" t="s">
        <v>13</v>
      </c>
      <c r="AG15" s="12" t="s">
        <v>14</v>
      </c>
      <c r="AH15" s="12" t="s">
        <v>13</v>
      </c>
      <c r="AI15" s="12" t="s">
        <v>14</v>
      </c>
      <c r="AJ15" s="12" t="s">
        <v>13</v>
      </c>
      <c r="AK15" s="12" t="s">
        <v>14</v>
      </c>
      <c r="AL15" s="12" t="s">
        <v>13</v>
      </c>
      <c r="AM15" s="16" t="s">
        <v>14</v>
      </c>
    </row>
    <row r="16" spans="1:39" ht="15.75" x14ac:dyDescent="0.25">
      <c r="A16" s="4" t="s">
        <v>25</v>
      </c>
      <c r="B16" s="5">
        <v>0</v>
      </c>
      <c r="C16" s="22">
        <f>IF(B16=0,,(B16/B21))</f>
        <v>0</v>
      </c>
      <c r="D16" s="5">
        <v>7610002.1399999997</v>
      </c>
      <c r="E16" s="22">
        <f t="shared" ref="E16" si="54">IF(D16=0,,(D16/D21))</f>
        <v>0.15689357813987687</v>
      </c>
      <c r="F16" s="5">
        <v>35100042.490000002</v>
      </c>
      <c r="G16" s="22">
        <f t="shared" ref="G16" si="55">IF(F16=0,,(F16/F21))</f>
        <v>0.27605721304705699</v>
      </c>
      <c r="H16" s="5">
        <v>11189597.18</v>
      </c>
      <c r="I16" s="22">
        <f t="shared" ref="I16" si="56">IF(H16=0,,(H16/H21))</f>
        <v>6.7390264891833043E-2</v>
      </c>
      <c r="J16" s="5">
        <v>35457422.259999998</v>
      </c>
      <c r="K16" s="22">
        <f t="shared" ref="K16" si="57">IF(J16=0,,(J16/J21))</f>
        <v>0.60582248576912001</v>
      </c>
      <c r="L16" s="5">
        <v>241882325.38</v>
      </c>
      <c r="M16" s="22">
        <f t="shared" ref="M16" si="58">IF(L16=0,,(L16/L21))</f>
        <v>0.68874469530685101</v>
      </c>
      <c r="N16" s="5"/>
      <c r="O16" s="22">
        <f>IF(N16=0,,(N16/N21))</f>
        <v>0</v>
      </c>
      <c r="P16" s="5"/>
      <c r="Q16" s="22">
        <f>IF(P16=0,,(P16/P21))</f>
        <v>0</v>
      </c>
      <c r="R16" s="5"/>
      <c r="S16" s="22">
        <f>IF(R16=0,,(R16/R21))</f>
        <v>0</v>
      </c>
      <c r="T16" s="5"/>
      <c r="U16" s="22">
        <f>IF(T16=0,,(T16/T21))</f>
        <v>0</v>
      </c>
      <c r="V16" s="5"/>
      <c r="W16" s="22">
        <f>IF(V16=0,,(V16/V21))</f>
        <v>0</v>
      </c>
      <c r="X16" s="5"/>
      <c r="Y16" s="22">
        <f>IF(X16=0,,(X16/X21))</f>
        <v>0</v>
      </c>
      <c r="Z16" s="5">
        <v>63894459.950000003</v>
      </c>
      <c r="AA16" s="22">
        <f>IF(Z16=0,,(Z16/Z21))</f>
        <v>0.35583830614208756</v>
      </c>
      <c r="AB16" s="5">
        <v>35198195.43</v>
      </c>
      <c r="AC16" s="22">
        <f t="shared" ref="AC16" si="59">IF(AB16=0,,(AB16/AB21))</f>
        <v>0.21892816731974565</v>
      </c>
      <c r="AD16" s="5">
        <v>32544203.050000001</v>
      </c>
      <c r="AE16" s="22">
        <f t="shared" ref="AE16" si="60">IF(AD16=0,,(AD16/AD21))</f>
        <v>0.25125754822677965</v>
      </c>
      <c r="AF16" s="5">
        <v>21639459.530000001</v>
      </c>
      <c r="AG16" s="22">
        <f t="shared" ref="AG16" si="61">IF(AF16=0,,(AF16/AF21))</f>
        <v>0.21724019834033972</v>
      </c>
      <c r="AH16" s="5"/>
      <c r="AI16" s="22">
        <f t="shared" ref="AI16" si="62">IF(AH16=0,,(AH16/AH21))</f>
        <v>0</v>
      </c>
      <c r="AJ16" s="5"/>
      <c r="AK16" s="22">
        <f t="shared" ref="AK16" si="63">IF(AJ16=0,,(AJ16/AJ21))</f>
        <v>0</v>
      </c>
      <c r="AL16" s="29">
        <f>B16+D16+F16+H16+J16+L16+Z16+AB16+AD16+AF16+AH16+AJ16</f>
        <v>484515707.40999997</v>
      </c>
      <c r="AM16" s="24">
        <f>IF(AL16=0,,(AL16/AL21))</f>
        <v>0.36681116489752136</v>
      </c>
    </row>
    <row r="17" spans="1:39" ht="15.75" x14ac:dyDescent="0.25">
      <c r="A17" s="4" t="s">
        <v>26</v>
      </c>
      <c r="B17" s="5">
        <v>0</v>
      </c>
      <c r="C17" s="22">
        <f>IF(B17=0,,(B17/B21))</f>
        <v>0</v>
      </c>
      <c r="D17" s="5">
        <v>38197268.229999997</v>
      </c>
      <c r="E17" s="22">
        <f t="shared" ref="E17" si="64">IF(D17=0,,(D17/D21))</f>
        <v>0.78750386366820924</v>
      </c>
      <c r="F17" s="5">
        <v>52969174.950000003</v>
      </c>
      <c r="G17" s="22">
        <f t="shared" ref="G17" si="65">IF(F17=0,,(F17/F21))</f>
        <v>0.41659558726360352</v>
      </c>
      <c r="H17" s="5">
        <v>121165517.95999999</v>
      </c>
      <c r="I17" s="22">
        <f t="shared" ref="I17" si="66">IF(H17=0,,(H17/H21))</f>
        <v>0.7297292493848786</v>
      </c>
      <c r="J17" s="5">
        <v>15000434.810000001</v>
      </c>
      <c r="K17" s="22">
        <f t="shared" ref="K17" si="67">IF(J17=0,,(J17/J21))</f>
        <v>0.25629614689908475</v>
      </c>
      <c r="L17" s="5">
        <v>46613350.710000001</v>
      </c>
      <c r="M17" s="22">
        <f t="shared" ref="M17" si="68">IF(L17=0,,(L17/L21))</f>
        <v>0.1327285818901959</v>
      </c>
      <c r="N17" s="5"/>
      <c r="O17" s="22">
        <f>IF(N17=0,,(N17/N21))</f>
        <v>0</v>
      </c>
      <c r="P17" s="5"/>
      <c r="Q17" s="22">
        <f>IF(P17=0,,(P17/P21))</f>
        <v>0</v>
      </c>
      <c r="R17" s="5"/>
      <c r="S17" s="22">
        <f>IF(R17=0,,(R17/R21))</f>
        <v>0</v>
      </c>
      <c r="T17" s="5"/>
      <c r="U17" s="22">
        <f>IF(T17=0,,(T17/T21))</f>
        <v>0</v>
      </c>
      <c r="V17" s="5"/>
      <c r="W17" s="22">
        <f>IF(V17=0,,(V17/V21))</f>
        <v>0</v>
      </c>
      <c r="X17" s="5"/>
      <c r="Y17" s="22">
        <f>IF(X17=0,,(X17/X21))</f>
        <v>0</v>
      </c>
      <c r="Z17" s="5">
        <v>11866362.460000001</v>
      </c>
      <c r="AA17" s="22">
        <f>IF(Z17=0,,(Z17/Z21))</f>
        <v>6.6085640619526903E-2</v>
      </c>
      <c r="AB17" s="5">
        <v>120094378.13</v>
      </c>
      <c r="AC17" s="22">
        <f t="shared" ref="AC17" si="69">IF(AB17=0,,(AB17/AB21))</f>
        <v>0.74697130884716623</v>
      </c>
      <c r="AD17" s="5">
        <v>31134580.489999998</v>
      </c>
      <c r="AE17" s="22">
        <f t="shared" ref="AE17" si="70">IF(AD17=0,,(AD17/AD21))</f>
        <v>0.24037455601441518</v>
      </c>
      <c r="AF17" s="5">
        <v>25510886.75</v>
      </c>
      <c r="AG17" s="22">
        <f t="shared" ref="AG17" si="71">IF(AF17=0,,(AF17/AF21))</f>
        <v>0.25610575392258628</v>
      </c>
      <c r="AH17" s="5"/>
      <c r="AI17" s="22">
        <f t="shared" ref="AI17" si="72">IF(AH17=0,,(AH17/AH21))</f>
        <v>0</v>
      </c>
      <c r="AJ17" s="5"/>
      <c r="AK17" s="22">
        <f t="shared" ref="AK17" si="73">IF(AJ17=0,,(AJ17/AJ21))</f>
        <v>0</v>
      </c>
      <c r="AL17" s="29">
        <f t="shared" ref="AL17:AL20" si="74">B17+D17+F17+H17+J17+L17+Z17+AB17+AD17+AF17+AH17+AJ17</f>
        <v>462551954.48999995</v>
      </c>
      <c r="AM17" s="24">
        <f>IF(AL17=0,,(AL17/AL21))</f>
        <v>0.35018311822969878</v>
      </c>
    </row>
    <row r="18" spans="1:39" ht="15.75" x14ac:dyDescent="0.25">
      <c r="A18" s="4" t="s">
        <v>27</v>
      </c>
      <c r="B18" s="5">
        <v>0</v>
      </c>
      <c r="C18" s="22">
        <f>IF(B18=0,,(B18/B21))</f>
        <v>0</v>
      </c>
      <c r="D18" s="5">
        <v>0</v>
      </c>
      <c r="E18" s="22">
        <f t="shared" ref="E18" si="75">IF(D18=0,,(D18/D21))</f>
        <v>0</v>
      </c>
      <c r="F18" s="5">
        <v>17685687.370000001</v>
      </c>
      <c r="G18" s="22">
        <f t="shared" ref="G18" si="76">IF(F18=0,,(F18/F21))</f>
        <v>0.13909560273537253</v>
      </c>
      <c r="H18" s="5">
        <v>22375546.629999999</v>
      </c>
      <c r="I18" s="22">
        <f t="shared" ref="I18" si="77">IF(H18=0,,(H18/H21))</f>
        <v>0.1347585610311722</v>
      </c>
      <c r="J18" s="5">
        <v>3928479.94</v>
      </c>
      <c r="K18" s="22">
        <f t="shared" ref="K18" si="78">IF(J18=0,,(J18/J21))</f>
        <v>6.7121672441196906E-2</v>
      </c>
      <c r="L18" s="5">
        <v>19206395.93</v>
      </c>
      <c r="M18" s="22">
        <f t="shared" ref="M18" si="79">IF(L18=0,,(L18/L21))</f>
        <v>5.4689003390259179E-2</v>
      </c>
      <c r="N18" s="5"/>
      <c r="O18" s="22">
        <f>IF(N18=0,,(N18/N21))</f>
        <v>0</v>
      </c>
      <c r="P18" s="5"/>
      <c r="Q18" s="22">
        <f>IF(P18=0,,(P18/P21))</f>
        <v>0</v>
      </c>
      <c r="R18" s="5"/>
      <c r="S18" s="22">
        <f>IF(R18=0,,(R18/R21))</f>
        <v>0</v>
      </c>
      <c r="T18" s="5"/>
      <c r="U18" s="22">
        <f>IF(T18=0,,(T18/T21))</f>
        <v>0</v>
      </c>
      <c r="V18" s="5"/>
      <c r="W18" s="22">
        <f>IF(V18=0,,(V18/V21))</f>
        <v>0</v>
      </c>
      <c r="X18" s="5"/>
      <c r="Y18" s="22">
        <f>IF(X18=0,,(X18/X21))</f>
        <v>0</v>
      </c>
      <c r="Z18" s="5">
        <v>17434088.02</v>
      </c>
      <c r="AA18" s="22">
        <f>IF(Z18=0,,(Z18/Z21))</f>
        <v>9.7093180770657109E-2</v>
      </c>
      <c r="AB18" s="5">
        <v>5482514.7300000004</v>
      </c>
      <c r="AC18" s="22">
        <f t="shared" ref="AC18" si="80">IF(AB18=0,,(AB18/AB21))</f>
        <v>3.4100523833088175E-2</v>
      </c>
      <c r="AD18" s="5">
        <v>35437245.579999998</v>
      </c>
      <c r="AE18" s="22">
        <f t="shared" ref="AE18" si="81">IF(AD18=0,,(AD18/AD21))</f>
        <v>0.27359328562021995</v>
      </c>
      <c r="AF18" s="5">
        <v>49071927</v>
      </c>
      <c r="AG18" s="22">
        <f t="shared" ref="AG18" si="82">IF(AF18=0,,(AF18/AF21))</f>
        <v>0.49263684888449111</v>
      </c>
      <c r="AH18" s="5"/>
      <c r="AI18" s="22">
        <f t="shared" ref="AI18" si="83">IF(AH18=0,,(AH18/AH21))</f>
        <v>0</v>
      </c>
      <c r="AJ18" s="5"/>
      <c r="AK18" s="22">
        <f t="shared" ref="AK18" si="84">IF(AJ18=0,,(AJ18/AJ21))</f>
        <v>0</v>
      </c>
      <c r="AL18" s="29">
        <f t="shared" si="74"/>
        <v>170621885.19999999</v>
      </c>
      <c r="AM18" s="24">
        <f>IF(AL18=0,,(AL18/AL21))</f>
        <v>0.12917230857546277</v>
      </c>
    </row>
    <row r="19" spans="1:39" ht="15.75" x14ac:dyDescent="0.25">
      <c r="A19" s="4" t="s">
        <v>28</v>
      </c>
      <c r="B19" s="5">
        <v>0</v>
      </c>
      <c r="C19" s="22">
        <f>IF(B19=0,,(B19/B21))</f>
        <v>0</v>
      </c>
      <c r="D19" s="5">
        <v>1196953.97</v>
      </c>
      <c r="E19" s="22">
        <f t="shared" ref="E19" si="85">IF(D19=0,,(D19/D21))</f>
        <v>2.4677311223729938E-2</v>
      </c>
      <c r="F19" s="5">
        <v>10389820.09</v>
      </c>
      <c r="G19" s="22">
        <f t="shared" ref="G19" si="86">IF(F19=0,,(F19/F21))</f>
        <v>8.1714567124038906E-2</v>
      </c>
      <c r="H19" s="5">
        <v>10774623.85</v>
      </c>
      <c r="I19" s="22">
        <f t="shared" ref="I19" si="87">IF(H19=0,,(H19/H21))</f>
        <v>6.489105404609051E-2</v>
      </c>
      <c r="J19" s="5">
        <v>4141405.18</v>
      </c>
      <c r="K19" s="22">
        <f t="shared" ref="K19" si="88">IF(J19=0,,(J19/J21))</f>
        <v>7.0759694890598343E-2</v>
      </c>
      <c r="L19" s="5">
        <v>43490941.920000002</v>
      </c>
      <c r="M19" s="22">
        <f t="shared" ref="M19" si="89">IF(L19=0,,(L19/L21))</f>
        <v>0.12383771941269385</v>
      </c>
      <c r="N19" s="5"/>
      <c r="O19" s="22">
        <f>IF(N19=0,,(N19/N21))</f>
        <v>0</v>
      </c>
      <c r="P19" s="5"/>
      <c r="Q19" s="22">
        <f>IF(P19=0,,(P19/P21))</f>
        <v>0</v>
      </c>
      <c r="R19" s="5"/>
      <c r="S19" s="22">
        <f>IF(R19=0,,(R19/R21))</f>
        <v>0</v>
      </c>
      <c r="T19" s="5"/>
      <c r="U19" s="22">
        <f>IF(T19=0,,(T19/T21))</f>
        <v>0</v>
      </c>
      <c r="V19" s="5"/>
      <c r="W19" s="22">
        <f>IF(V19=0,,(V19/V21))</f>
        <v>0</v>
      </c>
      <c r="X19" s="5"/>
      <c r="Y19" s="22">
        <f>IF(X19=0,,(X19/X21))</f>
        <v>0</v>
      </c>
      <c r="Z19" s="5">
        <v>86365465.299999997</v>
      </c>
      <c r="AA19" s="22">
        <f>IF(Z19=0,,(Z19/Z21))</f>
        <v>0.48098287246772853</v>
      </c>
      <c r="AB19" s="5">
        <v>0</v>
      </c>
      <c r="AC19" s="22">
        <f t="shared" ref="AC19" si="90">IF(AB19=0,,(AB19/AB21))</f>
        <v>0</v>
      </c>
      <c r="AD19" s="5">
        <v>30409245.960000001</v>
      </c>
      <c r="AE19" s="22">
        <f t="shared" ref="AE19" si="91">IF(AD19=0,,(AD19/AD21))</f>
        <v>0.23477461013858514</v>
      </c>
      <c r="AF19" s="5">
        <v>3388478.76</v>
      </c>
      <c r="AG19" s="22">
        <f t="shared" ref="AG19" si="92">IF(AF19=0,,(AF19/AF21))</f>
        <v>3.4017198852582815E-2</v>
      </c>
      <c r="AH19" s="5"/>
      <c r="AI19" s="22">
        <f t="shared" ref="AI19" si="93">IF(AH19=0,,(AH19/AH21))</f>
        <v>0</v>
      </c>
      <c r="AJ19" s="5"/>
      <c r="AK19" s="22">
        <f t="shared" ref="AK19" si="94">IF(AJ19=0,,(AJ19/AJ21))</f>
        <v>0</v>
      </c>
      <c r="AL19" s="29">
        <f t="shared" si="74"/>
        <v>190156935.03</v>
      </c>
      <c r="AM19" s="24">
        <f>IF(AL19=0,,(AL19/AL21))</f>
        <v>0.14396166271792776</v>
      </c>
    </row>
    <row r="20" spans="1:39" ht="15.75" x14ac:dyDescent="0.25">
      <c r="A20" s="4" t="s">
        <v>29</v>
      </c>
      <c r="B20" s="5">
        <v>0</v>
      </c>
      <c r="C20" s="22">
        <f>IF(B20=0,,(B20/B21))</f>
        <v>0</v>
      </c>
      <c r="D20" s="5">
        <v>1500005.28</v>
      </c>
      <c r="E20" s="22">
        <f t="shared" ref="E20" si="95">IF(D20=0,,(D20/D21))</f>
        <v>3.0925246968183887E-2</v>
      </c>
      <c r="F20" s="5">
        <v>11002985.18</v>
      </c>
      <c r="G20" s="22">
        <f t="shared" ref="G20" si="96">IF(F20=0,,(F20/F21))</f>
        <v>8.6537029829928017E-2</v>
      </c>
      <c r="H20" s="5">
        <v>536459.4</v>
      </c>
      <c r="I20" s="22">
        <f t="shared" ref="I20" si="97">IF(H20=0,,(H20/H21))</f>
        <v>3.2308706460256889E-3</v>
      </c>
      <c r="J20" s="5">
        <v>0</v>
      </c>
      <c r="K20" s="22">
        <f t="shared" ref="K20" si="98">IF(J20=0,,(J20/J21))</f>
        <v>0</v>
      </c>
      <c r="L20" s="5">
        <v>0</v>
      </c>
      <c r="M20" s="22">
        <f t="shared" ref="M20" si="99">IF(L20=0,,(L20/L21))</f>
        <v>0</v>
      </c>
      <c r="N20" s="5"/>
      <c r="O20" s="22">
        <f>IF(N20=0,,(N20/N21))</f>
        <v>0</v>
      </c>
      <c r="P20" s="5"/>
      <c r="Q20" s="22">
        <f>IF(P20=0,,(P20/P21))</f>
        <v>0</v>
      </c>
      <c r="R20" s="5"/>
      <c r="S20" s="22">
        <f>IF(R20=0,,(R20/R21))</f>
        <v>0</v>
      </c>
      <c r="T20" s="5"/>
      <c r="U20" s="22">
        <f>IF(T20=0,,(T20/T21))</f>
        <v>0</v>
      </c>
      <c r="V20" s="5"/>
      <c r="W20" s="22">
        <f>IF(V20=0,,(V20/V21))</f>
        <v>0</v>
      </c>
      <c r="X20" s="5"/>
      <c r="Y20" s="22">
        <f>IF(X20=0,,(X20/X21))</f>
        <v>0</v>
      </c>
      <c r="Z20" s="5">
        <v>0</v>
      </c>
      <c r="AA20" s="22">
        <f>IF(Z20=0,,(Z20/Z21))</f>
        <v>0</v>
      </c>
      <c r="AB20" s="5">
        <v>0</v>
      </c>
      <c r="AC20" s="22">
        <f t="shared" ref="AC20" si="100">IF(AB20=0,,(AB20/AB21))</f>
        <v>0</v>
      </c>
      <c r="AD20" s="5">
        <v>0</v>
      </c>
      <c r="AE20" s="22">
        <f t="shared" ref="AE20" si="101">IF(AD20=0,,(AD20/AD21))</f>
        <v>0</v>
      </c>
      <c r="AF20" s="41">
        <v>0</v>
      </c>
      <c r="AG20" s="22">
        <f t="shared" ref="AG20" si="102">IF(AF20=0,,(AF20/AF21))</f>
        <v>0</v>
      </c>
      <c r="AH20" s="5"/>
      <c r="AI20" s="22">
        <f t="shared" ref="AI20" si="103">IF(AH20=0,,(AH20/AH21))</f>
        <v>0</v>
      </c>
      <c r="AJ20" s="5"/>
      <c r="AK20" s="22">
        <f t="shared" ref="AK20" si="104">IF(AJ20=0,,(AJ20/AJ21))</f>
        <v>0</v>
      </c>
      <c r="AL20" s="29">
        <f t="shared" si="74"/>
        <v>13039449.859999999</v>
      </c>
      <c r="AM20" s="24">
        <f>IF(AL20=0,,(AL20/AL21))</f>
        <v>9.8717455793894543E-3</v>
      </c>
    </row>
    <row r="21" spans="1:39" ht="16.5" thickBot="1" x14ac:dyDescent="0.3">
      <c r="A21" s="9" t="s">
        <v>5</v>
      </c>
      <c r="B21" s="19">
        <f>SUM(B16:B20)</f>
        <v>0</v>
      </c>
      <c r="C21" s="25">
        <f>SUM(C16:C20)</f>
        <v>0</v>
      </c>
      <c r="D21" s="19">
        <f t="shared" ref="D21" si="105">SUM(D16:D20)</f>
        <v>48504229.619999997</v>
      </c>
      <c r="E21" s="25">
        <f>SUM(E16:E20)</f>
        <v>0.99999999999999989</v>
      </c>
      <c r="F21" s="19">
        <f t="shared" ref="F21" si="106">SUM(F16:F20)</f>
        <v>127147710.08000001</v>
      </c>
      <c r="G21" s="25">
        <f>SUM(G16:G20)</f>
        <v>0.99999999999999989</v>
      </c>
      <c r="H21" s="19">
        <f t="shared" ref="H21" si="107">SUM(H16:H20)</f>
        <v>166041745.01999998</v>
      </c>
      <c r="I21" s="25">
        <f>SUM(I16:I20)</f>
        <v>1.0000000000000002</v>
      </c>
      <c r="J21" s="19">
        <f t="shared" ref="J21" si="108">SUM(J16:J20)</f>
        <v>58527742.189999998</v>
      </c>
      <c r="K21" s="25">
        <f>SUM(K16:K20)</f>
        <v>1</v>
      </c>
      <c r="L21" s="19">
        <f t="shared" ref="L21" si="109">SUM(L16:L20)</f>
        <v>351193013.94</v>
      </c>
      <c r="M21" s="25">
        <f>SUM(M16:M20)</f>
        <v>0.99999999999999989</v>
      </c>
      <c r="N21" s="19">
        <f>SUM(N16:N20)</f>
        <v>0</v>
      </c>
      <c r="O21" s="25">
        <f>SUM(O16:O19)</f>
        <v>0</v>
      </c>
      <c r="P21" s="19">
        <f>SUM(P16:P20)</f>
        <v>0</v>
      </c>
      <c r="Q21" s="25">
        <f>SUM(Q16:Q19)</f>
        <v>0</v>
      </c>
      <c r="R21" s="19">
        <f>SUM(R16:R20)</f>
        <v>0</v>
      </c>
      <c r="S21" s="25">
        <f>SUM(S16:S19)</f>
        <v>0</v>
      </c>
      <c r="T21" s="19">
        <f>SUM(T16:T20)</f>
        <v>0</v>
      </c>
      <c r="U21" s="25">
        <f>SUM(U16:U19)</f>
        <v>0</v>
      </c>
      <c r="V21" s="19">
        <f>SUM(V16:V20)</f>
        <v>0</v>
      </c>
      <c r="W21" s="25">
        <f>SUM(W16:W19)</f>
        <v>0</v>
      </c>
      <c r="X21" s="19">
        <f>SUM(X16:X20)</f>
        <v>0</v>
      </c>
      <c r="Y21" s="25">
        <f>SUM(Y16:Y19)</f>
        <v>0</v>
      </c>
      <c r="Z21" s="19">
        <f>SUM(Z16:Z20)</f>
        <v>179560375.72999999</v>
      </c>
      <c r="AA21" s="25">
        <f>SUM(AA16:AA20)</f>
        <v>1</v>
      </c>
      <c r="AB21" s="19">
        <f t="shared" ref="AB21" si="110">SUM(AB16:AB20)</f>
        <v>160775088.28999999</v>
      </c>
      <c r="AC21" s="25">
        <f>SUM(AC16:AC20)</f>
        <v>1</v>
      </c>
      <c r="AD21" s="19">
        <f t="shared" ref="AD21" si="111">SUM(AD16:AD20)</f>
        <v>129525275.08000001</v>
      </c>
      <c r="AE21" s="25">
        <f>SUM(AE16:AE20)</f>
        <v>0.99999999999999989</v>
      </c>
      <c r="AF21" s="19">
        <f t="shared" ref="AF21" si="112">SUM(AF16:AF20)</f>
        <v>99610752.040000007</v>
      </c>
      <c r="AG21" s="25">
        <f>SUM(AG16:AG20)</f>
        <v>0.99999999999999989</v>
      </c>
      <c r="AH21" s="19">
        <f t="shared" ref="AH21" si="113">SUM(AH16:AH20)</f>
        <v>0</v>
      </c>
      <c r="AI21" s="25">
        <f>SUM(AI16:AI20)</f>
        <v>0</v>
      </c>
      <c r="AJ21" s="19">
        <f t="shared" ref="AJ21" si="114">SUM(AJ16:AJ20)</f>
        <v>0</v>
      </c>
      <c r="AK21" s="25">
        <f>SUM(AK16:AK20)</f>
        <v>0</v>
      </c>
      <c r="AL21" s="30">
        <f>SUM(AL16:AL20)</f>
        <v>1320885931.9899998</v>
      </c>
      <c r="AM21" s="25">
        <f>SUM(AM16:AM20)</f>
        <v>1.0000000000000002</v>
      </c>
    </row>
    <row r="22" spans="1:39" ht="15.75" thickBo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6.5" thickBot="1" x14ac:dyDescent="0.3">
      <c r="A23" s="26" t="s">
        <v>15</v>
      </c>
      <c r="B23" s="27">
        <f>(B21-B19)</f>
        <v>0</v>
      </c>
      <c r="C23" s="28">
        <f>(1-C19)</f>
        <v>1</v>
      </c>
      <c r="D23" s="27">
        <f t="shared" ref="D23" si="115">(D21-D19)</f>
        <v>47307275.649999999</v>
      </c>
      <c r="E23" s="28">
        <f t="shared" ref="E23" si="116">(1-E19)</f>
        <v>0.97532268877627004</v>
      </c>
      <c r="F23" s="27">
        <f>(F21-(F19+F20))</f>
        <v>105754904.81000002</v>
      </c>
      <c r="G23" s="28">
        <f t="shared" ref="G23" si="117">(1-G19)</f>
        <v>0.91828543287596109</v>
      </c>
      <c r="H23" s="27">
        <f>(H21-(H19+H20))</f>
        <v>154730661.76999998</v>
      </c>
      <c r="I23" s="28">
        <f t="shared" ref="I23" si="118">(1-I19)</f>
        <v>0.93510894595390948</v>
      </c>
      <c r="J23" s="27">
        <f>(J21-(J19+J20))</f>
        <v>54386337.009999998</v>
      </c>
      <c r="K23" s="28">
        <f t="shared" ref="K23" si="119">(1-K19)</f>
        <v>0.9292403051094017</v>
      </c>
      <c r="L23" s="27">
        <f>(L21-(L19+L20))</f>
        <v>307702072.01999998</v>
      </c>
      <c r="M23" s="28">
        <f>(1-(M19+M20))</f>
        <v>0.87616228058730616</v>
      </c>
      <c r="N23" s="27">
        <f>(N21-N19)</f>
        <v>0</v>
      </c>
      <c r="O23" s="28">
        <f>(1-O19)</f>
        <v>1</v>
      </c>
      <c r="P23" s="27">
        <f>(P21-P19)</f>
        <v>0</v>
      </c>
      <c r="Q23" s="28">
        <f>(1-Q19)</f>
        <v>1</v>
      </c>
      <c r="R23" s="27">
        <f>(R21-R19)</f>
        <v>0</v>
      </c>
      <c r="S23" s="28">
        <f>(1-S19)</f>
        <v>1</v>
      </c>
      <c r="T23" s="27">
        <f>(T21-T19)</f>
        <v>0</v>
      </c>
      <c r="U23" s="28">
        <f>(1-U19)</f>
        <v>1</v>
      </c>
      <c r="V23" s="27">
        <f>(V21-V19)</f>
        <v>0</v>
      </c>
      <c r="W23" s="28">
        <f>(1-W19)</f>
        <v>1</v>
      </c>
      <c r="X23" s="27">
        <f>(X21-X19)</f>
        <v>0</v>
      </c>
      <c r="Y23" s="28">
        <f>(1-Y19)</f>
        <v>1</v>
      </c>
      <c r="Z23" s="27">
        <f>(Z21-(Z19+Z20))</f>
        <v>93194910.429999992</v>
      </c>
      <c r="AA23" s="28">
        <f>(1-(AA19+AA20))</f>
        <v>0.51901712753227147</v>
      </c>
      <c r="AB23" s="27">
        <f>(AB21-(AB19+AB20))</f>
        <v>160775088.28999999</v>
      </c>
      <c r="AC23" s="28">
        <f>(1-(AC19+AC20))</f>
        <v>1</v>
      </c>
      <c r="AD23" s="27">
        <f>(AD21-(AD19+AD20))</f>
        <v>99116029.120000005</v>
      </c>
      <c r="AE23" s="28">
        <f>(1-(AE19+AE20))</f>
        <v>0.76522538986141486</v>
      </c>
      <c r="AF23" s="27">
        <f>(AF21-(AF19+AF20))</f>
        <v>96222273.280000001</v>
      </c>
      <c r="AG23" s="28">
        <f>(1-(AG19+AG20))</f>
        <v>0.96598280114741719</v>
      </c>
      <c r="AH23" s="27">
        <f>(AH21-(AH19+AH20))</f>
        <v>0</v>
      </c>
      <c r="AI23" s="28">
        <f>(1-(AI19+AI20))</f>
        <v>1</v>
      </c>
      <c r="AJ23" s="27">
        <f>(AJ21-(AJ19+AJ20))</f>
        <v>0</v>
      </c>
      <c r="AK23" s="28">
        <f>(1-(AK19+AK20))</f>
        <v>1</v>
      </c>
      <c r="AL23" s="32">
        <f>(AL21-(AL19+AL20))</f>
        <v>1117689547.0999999</v>
      </c>
      <c r="AM23" s="28">
        <f>(1-(AM19+AM20))</f>
        <v>0.84616659170268282</v>
      </c>
    </row>
    <row r="26" spans="1:39" ht="13.5" thickBot="1" x14ac:dyDescent="0.25"/>
    <row r="27" spans="1:39" ht="15.75" x14ac:dyDescent="0.25">
      <c r="A27" s="7" t="s">
        <v>0</v>
      </c>
      <c r="B27" s="34">
        <f t="shared" ref="B27:AL27" si="120">B1</f>
        <v>45292</v>
      </c>
      <c r="C27" s="34"/>
      <c r="D27" s="34">
        <f t="shared" si="120"/>
        <v>45323</v>
      </c>
      <c r="E27" s="34"/>
      <c r="F27" s="34">
        <f t="shared" si="120"/>
        <v>45352</v>
      </c>
      <c r="G27" s="34"/>
      <c r="H27" s="34">
        <f t="shared" si="120"/>
        <v>45383</v>
      </c>
      <c r="I27" s="34"/>
      <c r="J27" s="34">
        <f t="shared" si="120"/>
        <v>45413</v>
      </c>
      <c r="K27" s="34"/>
      <c r="L27" s="34">
        <f t="shared" si="120"/>
        <v>45444</v>
      </c>
      <c r="M27" s="34"/>
      <c r="N27" s="34">
        <f t="shared" si="120"/>
        <v>40725</v>
      </c>
      <c r="O27" s="34"/>
      <c r="P27" s="34">
        <f t="shared" si="120"/>
        <v>40756</v>
      </c>
      <c r="Q27" s="34"/>
      <c r="R27" s="34">
        <f t="shared" si="120"/>
        <v>40787</v>
      </c>
      <c r="S27" s="34"/>
      <c r="T27" s="34">
        <f t="shared" si="120"/>
        <v>40817</v>
      </c>
      <c r="U27" s="34"/>
      <c r="V27" s="34">
        <f t="shared" si="120"/>
        <v>40848</v>
      </c>
      <c r="W27" s="34"/>
      <c r="X27" s="34">
        <f t="shared" si="120"/>
        <v>40878</v>
      </c>
      <c r="Y27" s="34"/>
      <c r="Z27" s="34">
        <f t="shared" si="120"/>
        <v>45474</v>
      </c>
      <c r="AA27" s="34"/>
      <c r="AB27" s="34">
        <f t="shared" si="120"/>
        <v>45505</v>
      </c>
      <c r="AC27" s="34"/>
      <c r="AD27" s="34">
        <f t="shared" si="120"/>
        <v>45536</v>
      </c>
      <c r="AE27" s="34"/>
      <c r="AF27" s="34">
        <f t="shared" si="120"/>
        <v>45566</v>
      </c>
      <c r="AG27" s="34"/>
      <c r="AH27" s="34">
        <f t="shared" si="120"/>
        <v>45597</v>
      </c>
      <c r="AI27" s="34"/>
      <c r="AJ27" s="34">
        <f t="shared" si="120"/>
        <v>45627</v>
      </c>
      <c r="AK27" s="34"/>
      <c r="AL27" s="34" t="str">
        <f t="shared" si="120"/>
        <v>Acumulado 24</v>
      </c>
      <c r="AM27" s="34"/>
    </row>
    <row r="28" spans="1:39" ht="15" x14ac:dyDescent="0.2">
      <c r="A28" s="23" t="s">
        <v>10</v>
      </c>
      <c r="B28" s="12" t="s">
        <v>13</v>
      </c>
      <c r="C28" s="12" t="s">
        <v>14</v>
      </c>
      <c r="D28" s="12" t="s">
        <v>13</v>
      </c>
      <c r="E28" s="12" t="s">
        <v>14</v>
      </c>
      <c r="F28" s="12" t="s">
        <v>13</v>
      </c>
      <c r="G28" s="12" t="s">
        <v>14</v>
      </c>
      <c r="H28" s="12" t="s">
        <v>13</v>
      </c>
      <c r="I28" s="12" t="s">
        <v>14</v>
      </c>
      <c r="J28" s="12" t="s">
        <v>13</v>
      </c>
      <c r="K28" s="12" t="s">
        <v>14</v>
      </c>
      <c r="L28" s="12" t="s">
        <v>13</v>
      </c>
      <c r="M28" s="12" t="s">
        <v>14</v>
      </c>
      <c r="N28" s="12"/>
      <c r="O28" s="12" t="s">
        <v>14</v>
      </c>
      <c r="P28" s="12"/>
      <c r="Q28" s="12" t="s">
        <v>14</v>
      </c>
      <c r="R28" s="12"/>
      <c r="S28" s="12" t="s">
        <v>14</v>
      </c>
      <c r="T28" s="12"/>
      <c r="U28" s="12" t="s">
        <v>14</v>
      </c>
      <c r="V28" s="12"/>
      <c r="W28" s="12" t="s">
        <v>14</v>
      </c>
      <c r="X28" s="12"/>
      <c r="Y28" s="12" t="s">
        <v>14</v>
      </c>
      <c r="Z28" s="12" t="s">
        <v>13</v>
      </c>
      <c r="AA28" s="12" t="s">
        <v>14</v>
      </c>
      <c r="AB28" s="12" t="s">
        <v>13</v>
      </c>
      <c r="AC28" s="12" t="s">
        <v>14</v>
      </c>
      <c r="AD28" s="12" t="s">
        <v>13</v>
      </c>
      <c r="AE28" s="12" t="s">
        <v>14</v>
      </c>
      <c r="AF28" s="12" t="s">
        <v>13</v>
      </c>
      <c r="AG28" s="12" t="s">
        <v>14</v>
      </c>
      <c r="AH28" s="12" t="s">
        <v>13</v>
      </c>
      <c r="AI28" s="12" t="s">
        <v>14</v>
      </c>
      <c r="AJ28" s="12" t="s">
        <v>13</v>
      </c>
      <c r="AK28" s="12" t="s">
        <v>14</v>
      </c>
      <c r="AL28" s="12" t="s">
        <v>13</v>
      </c>
      <c r="AM28" s="16" t="s">
        <v>14</v>
      </c>
    </row>
    <row r="29" spans="1:39" ht="15.75" x14ac:dyDescent="0.25">
      <c r="A29" s="4" t="s">
        <v>25</v>
      </c>
      <c r="B29" s="5">
        <f>B3+B16</f>
        <v>0</v>
      </c>
      <c r="C29" s="22">
        <f>IF(B29=0,,(B29/B34))</f>
        <v>0</v>
      </c>
      <c r="D29" s="5">
        <f>D3+D16</f>
        <v>13410002.140000001</v>
      </c>
      <c r="E29" s="22">
        <f t="shared" ref="E29" si="121">IF(D29=0,,(D29/D34))</f>
        <v>0.24694213017729946</v>
      </c>
      <c r="F29" s="5">
        <f>F3+F16</f>
        <v>35100042.490000002</v>
      </c>
      <c r="G29" s="22">
        <f t="shared" ref="G29" si="122">IF(F29=0,,(F29/F34))</f>
        <v>0.27383677558539499</v>
      </c>
      <c r="H29" s="5">
        <f>H3+H16</f>
        <v>11189597.18</v>
      </c>
      <c r="I29" s="22">
        <f t="shared" ref="I29" si="123">IF(H29=0,,(H29/H34))</f>
        <v>6.1064656592297685E-2</v>
      </c>
      <c r="J29" s="5">
        <f>J3+J16</f>
        <v>35457422.259999998</v>
      </c>
      <c r="K29" s="22">
        <f t="shared" ref="K29" si="124">IF(J29=0,,(J29/J34))</f>
        <v>0.57203258906271748</v>
      </c>
      <c r="L29" s="5">
        <f>L3+L16</f>
        <v>241882325.38</v>
      </c>
      <c r="M29" s="22">
        <f t="shared" ref="M29" si="125">IF(L29=0,,(L29/L34))</f>
        <v>0.6824678868651235</v>
      </c>
      <c r="N29" s="5"/>
      <c r="O29" s="22">
        <f>IF(N29=0,,(N29/N34))</f>
        <v>0</v>
      </c>
      <c r="P29" s="5"/>
      <c r="Q29" s="22">
        <f>IF(P29=0,,(P29/P34))</f>
        <v>0</v>
      </c>
      <c r="R29" s="5"/>
      <c r="S29" s="22">
        <f>IF(R29=0,,(R29/R34))</f>
        <v>0</v>
      </c>
      <c r="T29" s="5"/>
      <c r="U29" s="22">
        <f>IF(T29=0,,(T29/T34))</f>
        <v>0</v>
      </c>
      <c r="V29" s="5"/>
      <c r="W29" s="22">
        <f>IF(V29=0,,(V29/V34))</f>
        <v>0</v>
      </c>
      <c r="X29" s="5"/>
      <c r="Y29" s="22">
        <f>IF(X29=0,,(X29/X34))</f>
        <v>0</v>
      </c>
      <c r="Z29" s="5">
        <f>Z3+Z16</f>
        <v>63894459.950000003</v>
      </c>
      <c r="AA29" s="22">
        <f>IF(Z29=0,,(Z29/Z34))</f>
        <v>0.35555676222977306</v>
      </c>
      <c r="AB29" s="5">
        <f>AB3+AB16</f>
        <v>35198195.43</v>
      </c>
      <c r="AC29" s="22">
        <f t="shared" ref="AC29" si="126">IF(AB29=0,,(AB29/AB34))</f>
        <v>0.20905584710690875</v>
      </c>
      <c r="AD29" s="5">
        <f>AD3+AD16</f>
        <v>32544203.050000001</v>
      </c>
      <c r="AE29" s="22">
        <f t="shared" ref="AE29" si="127">IF(AD29=0,,(AD29/AD34))</f>
        <v>0.25031446227288912</v>
      </c>
      <c r="AF29" s="5">
        <f>AF3+AF16</f>
        <v>21639459.530000001</v>
      </c>
      <c r="AG29" s="22">
        <f t="shared" ref="AG29" si="128">IF(AF29=0,,(AF29/AF34))</f>
        <v>0.20550229181290972</v>
      </c>
      <c r="AH29" s="5">
        <f>AH3+AH16</f>
        <v>0</v>
      </c>
      <c r="AI29" s="22">
        <f t="shared" ref="AI29" si="129">IF(AH29=0,,(AH29/AH34))</f>
        <v>0</v>
      </c>
      <c r="AJ29" s="5">
        <f>AJ3+AJ16</f>
        <v>0</v>
      </c>
      <c r="AK29" s="22">
        <f t="shared" ref="AK29" si="130">IF(AJ29=0,,(AJ29/AJ34))</f>
        <v>0</v>
      </c>
      <c r="AL29" s="29">
        <f>B29+D29+F29+H29+J29+L29+Z29+AB29+AD29+AF29+AH29+AJ29</f>
        <v>490315707.40999997</v>
      </c>
      <c r="AM29" s="24">
        <f>IF(AL29=0,,(AL29/AL34))</f>
        <v>0.35906983063722292</v>
      </c>
    </row>
    <row r="30" spans="1:39" ht="15.75" x14ac:dyDescent="0.25">
      <c r="A30" s="4" t="s">
        <v>26</v>
      </c>
      <c r="B30" s="5">
        <f>B4+B17</f>
        <v>0</v>
      </c>
      <c r="C30" s="22">
        <f>IF(B30=0,,(B30/B34))</f>
        <v>0</v>
      </c>
      <c r="D30" s="5">
        <f>D4+D17</f>
        <v>38197268.229999997</v>
      </c>
      <c r="E30" s="22">
        <f t="shared" ref="E30" si="131">IF(D30=0,,(D30/D34))</f>
        <v>0.70339398049267454</v>
      </c>
      <c r="F30" s="5">
        <f>F4+F17</f>
        <v>52969174.950000003</v>
      </c>
      <c r="G30" s="22">
        <f t="shared" ref="G30" si="132">IF(F30=0,,(F30/F34))</f>
        <v>0.41324474401588324</v>
      </c>
      <c r="H30" s="5">
        <f>H4+H17</f>
        <v>121165517.95999999</v>
      </c>
      <c r="I30" s="22">
        <f t="shared" ref="I30" si="133">IF(H30=0,,(H30/H34))</f>
        <v>0.66123298506937644</v>
      </c>
      <c r="J30" s="5">
        <f>J4+J17</f>
        <v>15000434.810000001</v>
      </c>
      <c r="K30" s="22">
        <f t="shared" ref="K30" si="134">IF(J30=0,,(J30/J34))</f>
        <v>0.24200116687870057</v>
      </c>
      <c r="L30" s="5">
        <f>L4+L17</f>
        <v>46613350.710000001</v>
      </c>
      <c r="M30" s="22">
        <f t="shared" ref="M30" si="135">IF(L30=0,,(L30/L34))</f>
        <v>0.1315189727433759</v>
      </c>
      <c r="N30" s="5"/>
      <c r="O30" s="22">
        <f>IF(N30=0,,(N30/N34))</f>
        <v>0</v>
      </c>
      <c r="P30" s="5"/>
      <c r="Q30" s="22">
        <f>IF(P30=0,,(P30/P34))</f>
        <v>0</v>
      </c>
      <c r="R30" s="5"/>
      <c r="S30" s="22">
        <f>IF(R30=0,,(R30/R34))</f>
        <v>0</v>
      </c>
      <c r="T30" s="5"/>
      <c r="U30" s="22">
        <f>IF(T30=0,,(T30/T34))</f>
        <v>0</v>
      </c>
      <c r="V30" s="5"/>
      <c r="W30" s="22">
        <f>IF(V30=0,,(V30/V34))</f>
        <v>0</v>
      </c>
      <c r="X30" s="5"/>
      <c r="Y30" s="22">
        <f>IF(X30=0,,(X30/X34))</f>
        <v>0</v>
      </c>
      <c r="Z30" s="5">
        <f>Z4+Z17</f>
        <v>11866362.460000001</v>
      </c>
      <c r="AA30" s="22">
        <f>IF(Z30=0,,(Z30/Z34))</f>
        <v>6.603335279810163E-2</v>
      </c>
      <c r="AB30" s="5">
        <f>AB4+AB17</f>
        <v>120094378.13</v>
      </c>
      <c r="AC30" s="22">
        <f t="shared" ref="AC30" si="136">IF(AB30=0,,(AB30/AB34))</f>
        <v>0.71328747528192704</v>
      </c>
      <c r="AD30" s="5">
        <f>AD4+AD17</f>
        <v>31134580.489999998</v>
      </c>
      <c r="AE30" s="22">
        <f t="shared" ref="AE30" si="137">IF(AD30=0,,(AD30/AD34))</f>
        <v>0.23947231897099211</v>
      </c>
      <c r="AF30" s="5">
        <f>AF4+AF17</f>
        <v>25510886.75</v>
      </c>
      <c r="AG30" s="22">
        <f t="shared" ref="AG30" si="138">IF(AF30=0,,(AF30/AF34))</f>
        <v>0.24226786653504703</v>
      </c>
      <c r="AH30" s="5">
        <f>AH4+AH17</f>
        <v>0</v>
      </c>
      <c r="AI30" s="22">
        <f t="shared" ref="AI30" si="139">IF(AH30=0,,(AH30/AH34))</f>
        <v>0</v>
      </c>
      <c r="AJ30" s="5">
        <f>AJ4+AJ17</f>
        <v>0</v>
      </c>
      <c r="AK30" s="22">
        <f t="shared" ref="AK30" si="140">IF(AJ30=0,,(AJ30/AJ34))</f>
        <v>0</v>
      </c>
      <c r="AL30" s="29">
        <f t="shared" ref="AL30:AL33" si="141">B30+D30+F30+H30+J30+L30+Z30+AB30+AD30+AF30+AH30+AJ30</f>
        <v>462551954.48999995</v>
      </c>
      <c r="AM30" s="24">
        <f>IF(AL30=0,,(AL30/AL34))</f>
        <v>0.33873777537532213</v>
      </c>
    </row>
    <row r="31" spans="1:39" ht="15.75" x14ac:dyDescent="0.25">
      <c r="A31" s="4" t="s">
        <v>27</v>
      </c>
      <c r="B31" s="5">
        <f>B5+B18</f>
        <v>0</v>
      </c>
      <c r="C31" s="22">
        <f>IF(B31=0,,(B31/B34))</f>
        <v>0</v>
      </c>
      <c r="D31" s="5">
        <f>D5+D18</f>
        <v>0</v>
      </c>
      <c r="E31" s="22">
        <f t="shared" ref="E31" si="142">IF(D31=0,,(D31/D34))</f>
        <v>0</v>
      </c>
      <c r="F31" s="5">
        <f>F5+F18</f>
        <v>17685687.370000001</v>
      </c>
      <c r="G31" s="22">
        <f t="shared" ref="G31" si="143">IF(F31=0,,(F31/F34))</f>
        <v>0.13797680173156235</v>
      </c>
      <c r="H31" s="5">
        <f>H5+H18</f>
        <v>22375546.629999999</v>
      </c>
      <c r="I31" s="22">
        <f t="shared" ref="I31" si="144">IF(H31=0,,(H31/H34))</f>
        <v>0.12210940653592801</v>
      </c>
      <c r="J31" s="5">
        <f>J5+J18</f>
        <v>3928479.94</v>
      </c>
      <c r="K31" s="22">
        <f t="shared" ref="K31" si="145">IF(J31=0,,(J31/J34))</f>
        <v>6.3377944811692274E-2</v>
      </c>
      <c r="L31" s="5">
        <f>L5+L18</f>
        <v>19206395.93</v>
      </c>
      <c r="M31" s="22">
        <f t="shared" ref="M31" si="146">IF(L31=0,,(L31/L34))</f>
        <v>5.419060042543241E-2</v>
      </c>
      <c r="N31" s="5"/>
      <c r="O31" s="22">
        <f>IF(N31=0,,(N31/N34))</f>
        <v>0</v>
      </c>
      <c r="P31" s="5"/>
      <c r="Q31" s="22">
        <f>IF(P31=0,,(P31/P34))</f>
        <v>0</v>
      </c>
      <c r="R31" s="5"/>
      <c r="S31" s="22">
        <f>IF(R31=0,,(R31/R34))</f>
        <v>0</v>
      </c>
      <c r="T31" s="5"/>
      <c r="U31" s="22">
        <f>IF(T31=0,,(T31/T34))</f>
        <v>0</v>
      </c>
      <c r="V31" s="5"/>
      <c r="W31" s="22">
        <f>IF(V31=0,,(V31/V34))</f>
        <v>0</v>
      </c>
      <c r="X31" s="5"/>
      <c r="Y31" s="22">
        <f>IF(X31=0,,(X31/X34))</f>
        <v>0</v>
      </c>
      <c r="Z31" s="5">
        <f>Z5+Z18</f>
        <v>17434088.02</v>
      </c>
      <c r="AA31" s="22">
        <f>IF(Z31=0,,(Z31/Z34))</f>
        <v>9.7016359378745712E-2</v>
      </c>
      <c r="AB31" s="5">
        <f>AB5+AB18</f>
        <v>5482514.7300000004</v>
      </c>
      <c r="AC31" s="22">
        <f t="shared" ref="AC31" si="147">IF(AB31=0,,(AB31/AB34))</f>
        <v>3.2562798949044167E-2</v>
      </c>
      <c r="AD31" s="5">
        <f>AD5+AD18</f>
        <v>35437245.579999998</v>
      </c>
      <c r="AE31" s="22">
        <f t="shared" ref="AE31" si="148">IF(AD31=0,,(AD31/AD34))</f>
        <v>0.27256636329860956</v>
      </c>
      <c r="AF31" s="5">
        <f>AF5+AF18</f>
        <v>49071927</v>
      </c>
      <c r="AG31" s="22">
        <f t="shared" ref="AG31" si="149">IF(AF31=0,,(AF31/AF34))</f>
        <v>0.46601873065245647</v>
      </c>
      <c r="AH31" s="5">
        <f>AH5+AH18</f>
        <v>0</v>
      </c>
      <c r="AI31" s="22">
        <f t="shared" ref="AI31" si="150">IF(AH31=0,,(AH31/AH34))</f>
        <v>0</v>
      </c>
      <c r="AJ31" s="5">
        <f>AJ5+AJ18</f>
        <v>0</v>
      </c>
      <c r="AK31" s="22">
        <f t="shared" ref="AK31" si="151">IF(AJ31=0,,(AJ31/AJ34))</f>
        <v>0</v>
      </c>
      <c r="AL31" s="29">
        <f t="shared" si="141"/>
        <v>170621885.19999999</v>
      </c>
      <c r="AM31" s="24">
        <f>IF(AL31=0,,(AL31/AL34))</f>
        <v>0.12495045640163023</v>
      </c>
    </row>
    <row r="32" spans="1:39" ht="15.75" x14ac:dyDescent="0.25">
      <c r="A32" s="4" t="s">
        <v>28</v>
      </c>
      <c r="B32" s="5">
        <f>B6+B19</f>
        <v>0</v>
      </c>
      <c r="C32" s="22">
        <f>IF(B32=0,,(B32/B34))</f>
        <v>0</v>
      </c>
      <c r="D32" s="5">
        <f>D6+D19</f>
        <v>1196953.97</v>
      </c>
      <c r="E32" s="22">
        <f t="shared" ref="E32" si="152">IF(D32=0,,(D32/D34))</f>
        <v>2.2041634295814912E-2</v>
      </c>
      <c r="F32" s="5">
        <f>F6+F19</f>
        <v>10389820.09</v>
      </c>
      <c r="G32" s="22">
        <f t="shared" ref="G32" si="153">IF(F32=0,,(F32/F34))</f>
        <v>8.1057304508065225E-2</v>
      </c>
      <c r="H32" s="5">
        <f>H6+H19</f>
        <v>10774623.85</v>
      </c>
      <c r="I32" s="22">
        <f t="shared" ref="I32" si="154">IF(H32=0,,(H32/H34))</f>
        <v>5.88000349545586E-2</v>
      </c>
      <c r="J32" s="5">
        <f>J6+J19</f>
        <v>4141405.18</v>
      </c>
      <c r="K32" s="22">
        <f t="shared" ref="K32" si="155">IF(J32=0,,(J32/J34))</f>
        <v>6.6813055672850521E-2</v>
      </c>
      <c r="L32" s="5">
        <f>L6+L19</f>
        <v>43490941.920000002</v>
      </c>
      <c r="M32" s="22">
        <f t="shared" ref="M32" si="156">IF(L32=0,,(L32/L34))</f>
        <v>0.12270913628470681</v>
      </c>
      <c r="N32" s="5"/>
      <c r="O32" s="22">
        <f>IF(N32=0,,(N32/N34))</f>
        <v>0</v>
      </c>
      <c r="P32" s="5"/>
      <c r="Q32" s="22">
        <f>IF(P32=0,,(P32/P34))</f>
        <v>0</v>
      </c>
      <c r="R32" s="5"/>
      <c r="S32" s="22">
        <f>IF(R32=0,,(R32/R34))</f>
        <v>0</v>
      </c>
      <c r="T32" s="5"/>
      <c r="U32" s="22">
        <f>IF(T32=0,,(T32/T34))</f>
        <v>0</v>
      </c>
      <c r="V32" s="5"/>
      <c r="W32" s="22">
        <f>IF(V32=0,,(V32/V34))</f>
        <v>0</v>
      </c>
      <c r="X32" s="5"/>
      <c r="Y32" s="22">
        <f>IF(X32=0,,(X32/X34))</f>
        <v>0</v>
      </c>
      <c r="Z32" s="5">
        <f>Z6+Z19</f>
        <v>86365465.299999997</v>
      </c>
      <c r="AA32" s="22">
        <f>IF(Z32=0,,(Z32/Z34))</f>
        <v>0.48060231254111752</v>
      </c>
      <c r="AB32" s="5">
        <f>AB6+AB19</f>
        <v>0</v>
      </c>
      <c r="AC32" s="22">
        <f t="shared" ref="AC32" si="157">IF(AB32=0,,(AB32/AB34))</f>
        <v>0</v>
      </c>
      <c r="AD32" s="5">
        <f>AD6+AD19</f>
        <v>30409245.960000001</v>
      </c>
      <c r="AE32" s="22">
        <f t="shared" ref="AE32" si="158">IF(AD32=0,,(AD32/AD34))</f>
        <v>0.23389339228577075</v>
      </c>
      <c r="AF32" s="5">
        <f>AF6+AF19</f>
        <v>3388478.76</v>
      </c>
      <c r="AG32" s="22">
        <f t="shared" ref="AG32" si="159">IF(AF32=0,,(AF32/AF34))</f>
        <v>3.2179184049120582E-2</v>
      </c>
      <c r="AH32" s="5">
        <f>AH6+AH19</f>
        <v>0</v>
      </c>
      <c r="AI32" s="22">
        <f t="shared" ref="AI32" si="160">IF(AH32=0,,(AH32/AH34))</f>
        <v>0</v>
      </c>
      <c r="AJ32" s="5">
        <f>AJ6+AJ19</f>
        <v>0</v>
      </c>
      <c r="AK32" s="22">
        <f t="shared" ref="AK32" si="161">IF(AJ32=0,,(AJ32/AJ34))</f>
        <v>0</v>
      </c>
      <c r="AL32" s="29">
        <f t="shared" si="141"/>
        <v>190156935.03</v>
      </c>
      <c r="AM32" s="24">
        <f>IF(AL32=0,,(AL32/AL34))</f>
        <v>0.13925643707477714</v>
      </c>
    </row>
    <row r="33" spans="1:39" ht="15.75" x14ac:dyDescent="0.25">
      <c r="A33" s="4" t="s">
        <v>29</v>
      </c>
      <c r="B33" s="5">
        <f>B7+B20</f>
        <v>0</v>
      </c>
      <c r="C33" s="22">
        <f>IF(B33=0,,(B33/B34))</f>
        <v>0</v>
      </c>
      <c r="D33" s="5">
        <f>D7+D20</f>
        <v>1500005.28</v>
      </c>
      <c r="E33" s="22">
        <f t="shared" ref="E33" si="162">IF(D33=0,,(D33/D34))</f>
        <v>2.7622255034211091E-2</v>
      </c>
      <c r="F33" s="5">
        <f>F7+F20</f>
        <v>12033977.23</v>
      </c>
      <c r="G33" s="22">
        <f t="shared" ref="G33" si="163">IF(F33=0,,(F33/F34))</f>
        <v>9.3884374159094161E-2</v>
      </c>
      <c r="H33" s="5">
        <f>H7+H20</f>
        <v>17736507.66</v>
      </c>
      <c r="I33" s="22">
        <f t="shared" ref="I33" si="164">IF(H33=0,,(H33/H34))</f>
        <v>9.6792916847839319E-2</v>
      </c>
      <c r="J33" s="5">
        <f>J7+J20</f>
        <v>3457226.74</v>
      </c>
      <c r="K33" s="22">
        <f t="shared" ref="K33" si="165">IF(J33=0,,(J33/J34))</f>
        <v>5.5775243574039172E-2</v>
      </c>
      <c r="L33" s="5">
        <f>L7+L20</f>
        <v>3230000</v>
      </c>
      <c r="M33" s="22">
        <f t="shared" ref="M33" si="166">IF(L33=0,,(L33/L34))</f>
        <v>9.1134036813614039E-3</v>
      </c>
      <c r="N33" s="5"/>
      <c r="O33" s="22">
        <f>IF(N33=0,,(N33/N34))</f>
        <v>0</v>
      </c>
      <c r="P33" s="5"/>
      <c r="Q33" s="22">
        <f>IF(P33=0,,(P33/P34))</f>
        <v>0</v>
      </c>
      <c r="R33" s="5"/>
      <c r="S33" s="22">
        <f>IF(R33=0,,(R33/R34))</f>
        <v>0</v>
      </c>
      <c r="T33" s="5"/>
      <c r="U33" s="22">
        <f>IF(T33=0,,(T33/T34))</f>
        <v>0</v>
      </c>
      <c r="V33" s="5"/>
      <c r="W33" s="22">
        <f>IF(V33=0,,(V33/V34))</f>
        <v>0</v>
      </c>
      <c r="X33" s="5"/>
      <c r="Y33" s="22">
        <f>IF(X33=0,,(X33/X34))</f>
        <v>0</v>
      </c>
      <c r="Z33" s="5">
        <f>Z7+Z20</f>
        <v>142183.01</v>
      </c>
      <c r="AA33" s="22">
        <f>IF(Z33=0,,(Z33/Z34))</f>
        <v>7.9121305226218517E-4</v>
      </c>
      <c r="AB33" s="5">
        <f>AB7+AB20</f>
        <v>7592340.4000000004</v>
      </c>
      <c r="AC33" s="22">
        <f t="shared" ref="AC33" si="167">IF(AB33=0,,(AB33/AB34))</f>
        <v>4.5093878662119995E-2</v>
      </c>
      <c r="AD33" s="5">
        <f>AD7+AD20</f>
        <v>488000.04</v>
      </c>
      <c r="AE33" s="22">
        <f t="shared" ref="AE33" si="168">IF(AD33=0,,(AD33/AD34))</f>
        <v>3.753463171738304E-3</v>
      </c>
      <c r="AF33" s="5">
        <f>AF7+AF20</f>
        <v>5689579.8399999999</v>
      </c>
      <c r="AG33" s="22">
        <f t="shared" ref="AG33" si="169">IF(AF33=0,,(AF33/AF34))</f>
        <v>5.4031926950466123E-2</v>
      </c>
      <c r="AH33" s="5">
        <f>AH7+AH20</f>
        <v>0</v>
      </c>
      <c r="AI33" s="22">
        <f t="shared" ref="AI33" si="170">IF(AH33=0,,(AH33/AH34))</f>
        <v>0</v>
      </c>
      <c r="AJ33" s="5">
        <f>AJ7+AJ20</f>
        <v>0</v>
      </c>
      <c r="AK33" s="22">
        <f t="shared" ref="AK33" si="171">IF(AJ33=0,,(AJ33/AJ34))</f>
        <v>0</v>
      </c>
      <c r="AL33" s="29">
        <f t="shared" si="141"/>
        <v>51869820.200000003</v>
      </c>
      <c r="AM33" s="24">
        <f>IF(AL33=0,,(AL33/AL34))</f>
        <v>3.7985500511047571E-2</v>
      </c>
    </row>
    <row r="34" spans="1:39" ht="16.5" thickBot="1" x14ac:dyDescent="0.3">
      <c r="A34" s="9" t="s">
        <v>5</v>
      </c>
      <c r="B34" s="19">
        <f>SUM(B29:B33)</f>
        <v>0</v>
      </c>
      <c r="C34" s="25">
        <f>SUM(C29:C33)</f>
        <v>0</v>
      </c>
      <c r="D34" s="19">
        <f t="shared" ref="D34" si="172">SUM(D29:D33)</f>
        <v>54304229.619999997</v>
      </c>
      <c r="E34" s="25">
        <f>SUM(E29:E33)</f>
        <v>1</v>
      </c>
      <c r="F34" s="19">
        <f t="shared" ref="F34" si="173">SUM(F29:F33)</f>
        <v>128178702.13000001</v>
      </c>
      <c r="G34" s="25">
        <f>SUM(G29:G33)</f>
        <v>1</v>
      </c>
      <c r="H34" s="19">
        <f t="shared" ref="H34" si="174">SUM(H29:H33)</f>
        <v>183241793.27999997</v>
      </c>
      <c r="I34" s="25">
        <f>SUM(I29:I33)</f>
        <v>1.0000000000000002</v>
      </c>
      <c r="J34" s="19">
        <f t="shared" ref="J34" si="175">SUM(J29:J33)</f>
        <v>61984968.93</v>
      </c>
      <c r="K34" s="25">
        <f>SUM(K29:K33)</f>
        <v>1</v>
      </c>
      <c r="L34" s="19">
        <f t="shared" ref="L34" si="176">SUM(L29:L33)</f>
        <v>354423013.94</v>
      </c>
      <c r="M34" s="25">
        <f>SUM(M29:M33)</f>
        <v>1</v>
      </c>
      <c r="N34" s="19">
        <f>SUM(N29:N33)</f>
        <v>0</v>
      </c>
      <c r="O34" s="25">
        <f>SUM(O29:O32)</f>
        <v>0</v>
      </c>
      <c r="P34" s="19">
        <f>SUM(P29:P33)</f>
        <v>0</v>
      </c>
      <c r="Q34" s="25">
        <f>SUM(Q29:Q32)</f>
        <v>0</v>
      </c>
      <c r="R34" s="19">
        <f>SUM(R29:R33)</f>
        <v>0</v>
      </c>
      <c r="S34" s="25">
        <f>SUM(S29:S32)</f>
        <v>0</v>
      </c>
      <c r="T34" s="19">
        <f>SUM(T29:T33)</f>
        <v>0</v>
      </c>
      <c r="U34" s="25">
        <f>SUM(U29:U32)</f>
        <v>0</v>
      </c>
      <c r="V34" s="19">
        <f>SUM(V29:V33)</f>
        <v>0</v>
      </c>
      <c r="W34" s="25">
        <f>SUM(W29:W32)</f>
        <v>0</v>
      </c>
      <c r="X34" s="19">
        <f>SUM(X29:X33)</f>
        <v>0</v>
      </c>
      <c r="Y34" s="25">
        <f>SUM(Y29:Y32)</f>
        <v>0</v>
      </c>
      <c r="Z34" s="19">
        <f>SUM(Z29:Z33)</f>
        <v>179702558.73999998</v>
      </c>
      <c r="AA34" s="25">
        <f>SUM(AA29:AA33)</f>
        <v>1.0000000000000002</v>
      </c>
      <c r="AB34" s="19">
        <f t="shared" ref="AB34" si="177">SUM(AB29:AB33)</f>
        <v>168367428.69</v>
      </c>
      <c r="AC34" s="25">
        <f>SUM(AC29:AC33)</f>
        <v>0.99999999999999989</v>
      </c>
      <c r="AD34" s="19">
        <f t="shared" ref="AD34" si="178">SUM(AD29:AD33)</f>
        <v>130013275.12000002</v>
      </c>
      <c r="AE34" s="25">
        <f>SUM(AE29:AE33)</f>
        <v>0.99999999999999978</v>
      </c>
      <c r="AF34" s="19">
        <f t="shared" ref="AF34" si="179">SUM(AF29:AF33)</f>
        <v>105300331.88000001</v>
      </c>
      <c r="AG34" s="25">
        <f>SUM(AG29:AG33)</f>
        <v>0.99999999999999989</v>
      </c>
      <c r="AH34" s="19">
        <f t="shared" ref="AH34" si="180">SUM(AH29:AH33)</f>
        <v>0</v>
      </c>
      <c r="AI34" s="25">
        <f>SUM(AI29:AI33)</f>
        <v>0</v>
      </c>
      <c r="AJ34" s="19">
        <f t="shared" ref="AJ34" si="181">SUM(AJ29:AJ33)</f>
        <v>0</v>
      </c>
      <c r="AK34" s="25">
        <f>SUM(AK29:AK33)</f>
        <v>0</v>
      </c>
      <c r="AL34" s="30">
        <f>SUM(AL29:AL33)</f>
        <v>1365516302.3299999</v>
      </c>
      <c r="AM34" s="25">
        <f>SUM(AM29:AM33)</f>
        <v>1.0000000000000002</v>
      </c>
    </row>
    <row r="35" spans="1:39" ht="15.75" thickBo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6.5" thickBot="1" x14ac:dyDescent="0.3">
      <c r="A36" s="26" t="s">
        <v>15</v>
      </c>
      <c r="B36" s="27">
        <f>(B34-B32)</f>
        <v>0</v>
      </c>
      <c r="C36" s="28">
        <f>(1-C32)</f>
        <v>1</v>
      </c>
      <c r="D36" s="27">
        <f t="shared" ref="D36" si="182">(D34-D32)</f>
        <v>53107275.649999999</v>
      </c>
      <c r="E36" s="28">
        <f t="shared" ref="E36" si="183">(1-E32)</f>
        <v>0.97795836570418504</v>
      </c>
      <c r="F36" s="27">
        <f>(F34-(F32+F33))</f>
        <v>105754904.81</v>
      </c>
      <c r="G36" s="28">
        <f t="shared" ref="G36" si="184">(1-G32)</f>
        <v>0.91894269549193475</v>
      </c>
      <c r="H36" s="27">
        <f>(H34-(H32+H33))</f>
        <v>154730661.76999998</v>
      </c>
      <c r="I36" s="28">
        <f t="shared" ref="I36" si="185">(1-I32)</f>
        <v>0.94119996504544146</v>
      </c>
      <c r="J36" s="27">
        <f>(J34-(J32+J33))</f>
        <v>54386337.009999998</v>
      </c>
      <c r="K36" s="28">
        <f t="shared" ref="K36" si="186">(1-K32)</f>
        <v>0.93318694432714944</v>
      </c>
      <c r="L36" s="27">
        <f>(L34-(L32+L33))</f>
        <v>307702072.01999998</v>
      </c>
      <c r="M36" s="28">
        <f>(1-(M32+M33))</f>
        <v>0.86817746003393181</v>
      </c>
      <c r="N36" s="27">
        <f>(N34-N32)</f>
        <v>0</v>
      </c>
      <c r="O36" s="28">
        <f>(1-O32)</f>
        <v>1</v>
      </c>
      <c r="P36" s="27">
        <f>(P34-P32)</f>
        <v>0</v>
      </c>
      <c r="Q36" s="28">
        <f>(1-Q32)</f>
        <v>1</v>
      </c>
      <c r="R36" s="27">
        <f>(R34-R32)</f>
        <v>0</v>
      </c>
      <c r="S36" s="28">
        <f>(1-S32)</f>
        <v>1</v>
      </c>
      <c r="T36" s="27">
        <f>(T34-T32)</f>
        <v>0</v>
      </c>
      <c r="U36" s="28">
        <f>(1-U32)</f>
        <v>1</v>
      </c>
      <c r="V36" s="27">
        <f>(V34-V32)</f>
        <v>0</v>
      </c>
      <c r="W36" s="28">
        <f>(1-W32)</f>
        <v>1</v>
      </c>
      <c r="X36" s="27">
        <f>(X34-X32)</f>
        <v>0</v>
      </c>
      <c r="Y36" s="28">
        <f>(1-Y32)</f>
        <v>1</v>
      </c>
      <c r="Z36" s="27">
        <f>(Z34-(Z32+Z33))</f>
        <v>93194910.429999977</v>
      </c>
      <c r="AA36" s="28">
        <f>(1-(AA32+AA33))</f>
        <v>0.51860647440662033</v>
      </c>
      <c r="AB36" s="27">
        <f>(AB34-(AB32+AB33))</f>
        <v>160775088.28999999</v>
      </c>
      <c r="AC36" s="28">
        <f>(1-(AC32+AC33))</f>
        <v>0.95490612133788</v>
      </c>
      <c r="AD36" s="27">
        <f>(AD34-(AD32+AD33))</f>
        <v>99116029.12000002</v>
      </c>
      <c r="AE36" s="28">
        <f>(1-(AE32+AE33))</f>
        <v>0.76235314454249092</v>
      </c>
      <c r="AF36" s="27">
        <f>(AF34-(AF32+AF33))</f>
        <v>96222273.280000016</v>
      </c>
      <c r="AG36" s="28">
        <f>(1-(AG32+AG33))</f>
        <v>0.91378888900041333</v>
      </c>
      <c r="AH36" s="27">
        <f>(AH34-(AH32+AH33))</f>
        <v>0</v>
      </c>
      <c r="AI36" s="28">
        <f>(1-(AI32+AI33))</f>
        <v>1</v>
      </c>
      <c r="AJ36" s="27">
        <f>(AJ34-(AJ32+AJ33))</f>
        <v>0</v>
      </c>
      <c r="AK36" s="28">
        <f>(1-(AK32+AK33))</f>
        <v>1</v>
      </c>
      <c r="AL36" s="32">
        <f>(AL34-(AL32+AL33))</f>
        <v>1123489547.0999999</v>
      </c>
      <c r="AM36" s="28">
        <f>(1-(AM32+AM33))</f>
        <v>0.82275806241417526</v>
      </c>
    </row>
  </sheetData>
  <customSheetViews>
    <customSheetView guid="{9F64E964-805B-4B50-8A11-44D29787B5D9}" showRuler="0" topLeftCell="A31">
      <pane xSplit="1" ySplit="2" topLeftCell="B33" activePane="bottomRight" state="frozen"/>
      <selection pane="bottomRight" activeCell="D40" sqref="D40"/>
      <pageMargins left="0.75" right="0.75" top="1" bottom="1" header="0" footer="0"/>
      <pageSetup orientation="portrait" r:id="rId1"/>
      <headerFooter alignWithMargins="0"/>
    </customSheetView>
    <customSheetView guid="{8A5602A8-B135-4451-9295-07C8712085CC}" showRuler="0" topLeftCell="A31">
      <pane xSplit="1" ySplit="2" topLeftCell="B33" activePane="bottomRight" state="frozen"/>
      <selection pane="bottomRight" activeCell="D40" sqref="D40"/>
      <pageMargins left="0.75" right="0.75" top="1" bottom="1" header="0" footer="0"/>
      <pageSetup orientation="portrait" r:id="rId2"/>
      <headerFooter alignWithMargins="0"/>
    </customSheetView>
  </customSheetViews>
  <mergeCells count="57">
    <mergeCell ref="AL1:A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L1:M1"/>
    <mergeCell ref="B1:C1"/>
    <mergeCell ref="D1:E1"/>
    <mergeCell ref="F1:G1"/>
    <mergeCell ref="H1:I1"/>
    <mergeCell ref="J1:K1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J27:AK27"/>
    <mergeCell ref="AL27:AM27"/>
    <mergeCell ref="Z27:AA27"/>
    <mergeCell ref="AB27:AC27"/>
    <mergeCell ref="AD27:AE27"/>
    <mergeCell ref="AF27:AG27"/>
    <mergeCell ref="AH27:AI27"/>
  </mergeCells>
  <phoneticPr fontId="2" type="noConversion"/>
  <printOptions horizontalCentered="1"/>
  <pageMargins left="0.39370078740157483" right="0.39370078740157483" top="1.9685039370078741" bottom="0.98425196850393704" header="0.59055118110236227" footer="0.59055118110236227"/>
  <pageSetup scale="52" fitToWidth="2" orientation="landscape" r:id="rId3"/>
  <headerFooter alignWithMargins="0">
    <oddHeader>&amp;C&amp;12OFICIALÍA MAYOR
DIRECCIÓN GENERAL DE ADQUISICIONES
DERRAMA DE ADQUISICIONES A MIPYMES</oddHeader>
    <oddFooter>&amp;C&amp;12PÁGINA &amp;P DE &amp;N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4"/>
  <sheetViews>
    <sheetView tabSelected="1" workbookViewId="0">
      <pane xSplit="1" ySplit="1" topLeftCell="AE2" activePane="bottomRight" state="frozen"/>
      <selection pane="topRight" activeCell="B1" sqref="B1"/>
      <selection pane="bottomLeft" activeCell="A3" sqref="A3"/>
      <selection pane="bottomRight" activeCell="AF14" sqref="AF14"/>
    </sheetView>
  </sheetViews>
  <sheetFormatPr baseColWidth="10" defaultRowHeight="12.75" x14ac:dyDescent="0.2"/>
  <cols>
    <col min="1" max="1" width="60.7109375" customWidth="1"/>
    <col min="2" max="2" width="20.7109375" customWidth="1"/>
    <col min="3" max="3" width="12.7109375" customWidth="1"/>
    <col min="4" max="4" width="20.7109375" customWidth="1"/>
    <col min="5" max="5" width="12.7109375" customWidth="1"/>
    <col min="6" max="6" width="20.7109375" customWidth="1"/>
    <col min="7" max="7" width="12.7109375" customWidth="1"/>
    <col min="8" max="8" width="20.7109375" customWidth="1"/>
    <col min="9" max="9" width="12.7109375" customWidth="1"/>
    <col min="10" max="10" width="20.7109375" customWidth="1"/>
    <col min="11" max="11" width="12.7109375" customWidth="1"/>
    <col min="12" max="12" width="20.7109375" customWidth="1"/>
    <col min="13" max="13" width="12.7109375" customWidth="1"/>
    <col min="14" max="14" width="20.7109375" hidden="1" customWidth="1"/>
    <col min="15" max="15" width="10.7109375" hidden="1" customWidth="1"/>
    <col min="16" max="16" width="20.7109375" hidden="1" customWidth="1"/>
    <col min="17" max="17" width="10.7109375" hidden="1" customWidth="1"/>
    <col min="18" max="18" width="20.7109375" hidden="1" customWidth="1"/>
    <col min="19" max="19" width="10.7109375" hidden="1" customWidth="1"/>
    <col min="20" max="20" width="20.7109375" hidden="1" customWidth="1"/>
    <col min="21" max="21" width="10.7109375" hidden="1" customWidth="1"/>
    <col min="22" max="22" width="20.7109375" hidden="1" customWidth="1"/>
    <col min="23" max="23" width="10.7109375" hidden="1" customWidth="1"/>
    <col min="24" max="24" width="20.7109375" hidden="1" customWidth="1"/>
    <col min="25" max="25" width="10.7109375" hidden="1" customWidth="1"/>
    <col min="26" max="26" width="20.7109375" customWidth="1"/>
    <col min="27" max="27" width="12.7109375" customWidth="1"/>
    <col min="28" max="28" width="20.7109375" customWidth="1"/>
    <col min="29" max="29" width="12.7109375" customWidth="1"/>
    <col min="30" max="30" width="20.7109375" customWidth="1"/>
    <col min="31" max="31" width="12.7109375" customWidth="1"/>
    <col min="32" max="32" width="20.7109375" customWidth="1"/>
    <col min="33" max="33" width="12.7109375" customWidth="1"/>
    <col min="34" max="34" width="20.7109375" customWidth="1"/>
    <col min="35" max="35" width="12.7109375" customWidth="1"/>
    <col min="36" max="36" width="20.7109375" customWidth="1"/>
    <col min="37" max="37" width="12.7109375" customWidth="1"/>
    <col min="38" max="38" width="20.7109375" customWidth="1"/>
    <col min="39" max="39" width="12.7109375" customWidth="1"/>
  </cols>
  <sheetData>
    <row r="1" spans="1:39" ht="15.75" x14ac:dyDescent="0.25">
      <c r="A1" s="7" t="s">
        <v>0</v>
      </c>
      <c r="B1" s="38">
        <v>45292</v>
      </c>
      <c r="C1" s="39"/>
      <c r="D1" s="38">
        <v>45323</v>
      </c>
      <c r="E1" s="39"/>
      <c r="F1" s="38">
        <v>45352</v>
      </c>
      <c r="G1" s="39"/>
      <c r="H1" s="38">
        <v>45383</v>
      </c>
      <c r="I1" s="39"/>
      <c r="J1" s="38">
        <v>45413</v>
      </c>
      <c r="K1" s="39"/>
      <c r="L1" s="38">
        <v>45444</v>
      </c>
      <c r="M1" s="39"/>
      <c r="N1" s="38">
        <v>40725</v>
      </c>
      <c r="O1" s="39"/>
      <c r="P1" s="38">
        <v>40756</v>
      </c>
      <c r="Q1" s="39"/>
      <c r="R1" s="38">
        <v>40787</v>
      </c>
      <c r="S1" s="39"/>
      <c r="T1" s="38">
        <v>40817</v>
      </c>
      <c r="U1" s="39"/>
      <c r="V1" s="38">
        <v>40848</v>
      </c>
      <c r="W1" s="39"/>
      <c r="X1" s="38">
        <v>40878</v>
      </c>
      <c r="Y1" s="39"/>
      <c r="Z1" s="38">
        <v>45474</v>
      </c>
      <c r="AA1" s="39"/>
      <c r="AB1" s="38">
        <v>45505</v>
      </c>
      <c r="AC1" s="39"/>
      <c r="AD1" s="38">
        <v>45536</v>
      </c>
      <c r="AE1" s="39"/>
      <c r="AF1" s="38">
        <v>45566</v>
      </c>
      <c r="AG1" s="39"/>
      <c r="AH1" s="38">
        <v>45597</v>
      </c>
      <c r="AI1" s="39"/>
      <c r="AJ1" s="38">
        <v>45627</v>
      </c>
      <c r="AK1" s="39"/>
      <c r="AL1" s="38" t="s">
        <v>40</v>
      </c>
      <c r="AM1" s="40"/>
    </row>
    <row r="2" spans="1:39" ht="15" x14ac:dyDescent="0.2">
      <c r="A2" s="23" t="s">
        <v>10</v>
      </c>
      <c r="B2" s="12" t="s">
        <v>13</v>
      </c>
      <c r="C2" s="12" t="s">
        <v>14</v>
      </c>
      <c r="D2" s="12" t="s">
        <v>13</v>
      </c>
      <c r="E2" s="12" t="s">
        <v>14</v>
      </c>
      <c r="F2" s="12" t="s">
        <v>13</v>
      </c>
      <c r="G2" s="12" t="s">
        <v>14</v>
      </c>
      <c r="H2" s="12" t="s">
        <v>13</v>
      </c>
      <c r="I2" s="12" t="s">
        <v>14</v>
      </c>
      <c r="J2" s="12" t="s">
        <v>13</v>
      </c>
      <c r="K2" s="12" t="s">
        <v>14</v>
      </c>
      <c r="L2" s="12" t="s">
        <v>13</v>
      </c>
      <c r="M2" s="12" t="s">
        <v>14</v>
      </c>
      <c r="N2" s="12"/>
      <c r="O2" s="12" t="s">
        <v>14</v>
      </c>
      <c r="P2" s="12"/>
      <c r="Q2" s="12" t="s">
        <v>14</v>
      </c>
      <c r="R2" s="12"/>
      <c r="S2" s="12" t="s">
        <v>14</v>
      </c>
      <c r="T2" s="12"/>
      <c r="U2" s="12" t="s">
        <v>14</v>
      </c>
      <c r="V2" s="12"/>
      <c r="W2" s="12" t="s">
        <v>14</v>
      </c>
      <c r="X2" s="12"/>
      <c r="Y2" s="12" t="s">
        <v>14</v>
      </c>
      <c r="Z2" s="12" t="s">
        <v>13</v>
      </c>
      <c r="AA2" s="12" t="s">
        <v>14</v>
      </c>
      <c r="AB2" s="12" t="s">
        <v>13</v>
      </c>
      <c r="AC2" s="12" t="s">
        <v>14</v>
      </c>
      <c r="AD2" s="12" t="s">
        <v>13</v>
      </c>
      <c r="AE2" s="12" t="s">
        <v>14</v>
      </c>
      <c r="AF2" s="12" t="s">
        <v>13</v>
      </c>
      <c r="AG2" s="12" t="s">
        <v>14</v>
      </c>
      <c r="AH2" s="12" t="s">
        <v>13</v>
      </c>
      <c r="AI2" s="12" t="s">
        <v>14</v>
      </c>
      <c r="AJ2" s="12" t="s">
        <v>13</v>
      </c>
      <c r="AK2" s="12" t="s">
        <v>14</v>
      </c>
      <c r="AL2" s="12" t="s">
        <v>13</v>
      </c>
      <c r="AM2" s="16" t="s">
        <v>14</v>
      </c>
    </row>
    <row r="3" spans="1:39" ht="15.75" x14ac:dyDescent="0.25">
      <c r="A3" s="4" t="s">
        <v>30</v>
      </c>
      <c r="B3" s="5">
        <v>0</v>
      </c>
      <c r="C3" s="22">
        <f>IF(B3=0,,(B3/B$12))</f>
        <v>0</v>
      </c>
      <c r="D3" s="5">
        <v>0</v>
      </c>
      <c r="E3" s="22">
        <f>IF(D3=0,,(D3/D$12))</f>
        <v>0</v>
      </c>
      <c r="F3" s="5">
        <v>0</v>
      </c>
      <c r="G3" s="22">
        <f>IF(F3=0,,(F3/F$12))</f>
        <v>0</v>
      </c>
      <c r="H3" s="5">
        <v>334800</v>
      </c>
      <c r="I3" s="22">
        <f>IF(H3=0,,(H3/H$12))</f>
        <v>4.727812683380273E-3</v>
      </c>
      <c r="J3" s="5">
        <v>719609.95</v>
      </c>
      <c r="K3" s="22">
        <f>IF(J3=0,,(J3/J$12))</f>
        <v>2.8901003967435685E-2</v>
      </c>
      <c r="L3" s="5">
        <v>0</v>
      </c>
      <c r="M3" s="22">
        <f>IF(L3=0,,(L3/L$12))</f>
        <v>0</v>
      </c>
      <c r="N3" s="5"/>
      <c r="O3" s="22">
        <f>IF(N3=0,,(N3/N12))</f>
        <v>0</v>
      </c>
      <c r="P3" s="5"/>
      <c r="Q3" s="22">
        <f>IF(P3=0,,(P3/P12))</f>
        <v>0</v>
      </c>
      <c r="R3" s="5"/>
      <c r="S3" s="22">
        <f>IF(R3=0,,(R3/R12))</f>
        <v>0</v>
      </c>
      <c r="T3" s="5"/>
      <c r="U3" s="22">
        <f>IF(T3=0,,(T3/T12))</f>
        <v>0</v>
      </c>
      <c r="V3" s="5"/>
      <c r="W3" s="22">
        <f>IF(V3=0,,(V3/V12))</f>
        <v>0</v>
      </c>
      <c r="X3" s="5"/>
      <c r="Y3" s="22">
        <f>IF(X3=0,,(X3/X12))</f>
        <v>0</v>
      </c>
      <c r="Z3" s="5">
        <v>1726226.33</v>
      </c>
      <c r="AA3" s="22">
        <f>IF(Z3=0,,(Z3/Z$12))</f>
        <v>2.2340667312418495E-2</v>
      </c>
      <c r="AB3" s="5">
        <v>1243465.6000000001</v>
      </c>
      <c r="AC3" s="22">
        <f>IF(AB3=0,,(AB3/AB$12))</f>
        <v>7.2824399303844309E-3</v>
      </c>
      <c r="AD3" s="5">
        <v>1027975.75</v>
      </c>
      <c r="AE3" s="22">
        <f>IF(AD3=0,,(AD3/AD$12))</f>
        <v>1.4759749895065752E-2</v>
      </c>
      <c r="AF3" s="5">
        <v>710422.28</v>
      </c>
      <c r="AG3" s="22">
        <f>IF(AF3=0,,(AF3/AF$12))</f>
        <v>1.7369274757702384E-2</v>
      </c>
      <c r="AH3" s="5"/>
      <c r="AI3" s="22">
        <f>IF(AH3=0,,(AH3/AH$12))</f>
        <v>0</v>
      </c>
      <c r="AJ3" s="5"/>
      <c r="AK3" s="22">
        <f>IF(AJ3=0,,(AJ3/AJ$12))</f>
        <v>0</v>
      </c>
      <c r="AL3" s="29">
        <f>B3+D3+F3+H3+J3+L3+Z3+AB3+AD3+AF3+AH3+AJ3</f>
        <v>5762499.9100000011</v>
      </c>
      <c r="AM3" s="24">
        <f>IF(AL3=0,,(AL3/AL$12))</f>
        <v>8.2411572825570548E-3</v>
      </c>
    </row>
    <row r="4" spans="1:39" ht="15.75" x14ac:dyDescent="0.25">
      <c r="A4" s="4" t="s">
        <v>31</v>
      </c>
      <c r="B4" s="5">
        <v>0</v>
      </c>
      <c r="C4" s="22">
        <f t="shared" ref="C4:E11" si="0">IF(B4=0,,(B4/B$12))</f>
        <v>0</v>
      </c>
      <c r="D4" s="5">
        <v>2044153.96</v>
      </c>
      <c r="E4" s="22">
        <f>IF(D4=0,,(D4/D$12))</f>
        <v>2.0870193071513134E-2</v>
      </c>
      <c r="F4" s="5">
        <v>4231978.93</v>
      </c>
      <c r="G4" s="22">
        <f t="shared" ref="G4:I4" si="1">IF(F4=0,,(F4/F$12))</f>
        <v>4.8254186086136228E-2</v>
      </c>
      <c r="H4" s="5">
        <v>4959920.76</v>
      </c>
      <c r="I4" s="22">
        <f t="shared" si="1"/>
        <v>7.0040550411257826E-2</v>
      </c>
      <c r="J4" s="5">
        <v>10022505.140000001</v>
      </c>
      <c r="K4" s="22">
        <f t="shared" ref="K4" si="2">IF(J4=0,,(J4/J$12))</f>
        <v>0.40252425750197673</v>
      </c>
      <c r="L4" s="5">
        <v>3380939.98</v>
      </c>
      <c r="M4" s="22">
        <f t="shared" ref="M4" si="3">IF(L4=0,,(L4/L$12))</f>
        <v>5.700730429211727E-2</v>
      </c>
      <c r="N4" s="5"/>
      <c r="O4" s="22">
        <f>IF(N4=0,,(N4/N12))</f>
        <v>0</v>
      </c>
      <c r="P4" s="5"/>
      <c r="Q4" s="22">
        <f>IF(P4=0,,(P4/P12))</f>
        <v>0</v>
      </c>
      <c r="R4" s="5"/>
      <c r="S4" s="22">
        <f>IF(R4=0,,(R4/R12))</f>
        <v>0</v>
      </c>
      <c r="T4" s="5"/>
      <c r="U4" s="22">
        <f>IF(T4=0,,(T4/T12))</f>
        <v>0</v>
      </c>
      <c r="V4" s="5"/>
      <c r="W4" s="22">
        <f>IF(V4=0,,(V4/V12))</f>
        <v>0</v>
      </c>
      <c r="X4" s="5"/>
      <c r="Y4" s="22">
        <f>IF(X4=0,,(X4/X12))</f>
        <v>0</v>
      </c>
      <c r="Z4" s="5">
        <v>5993477.0099999998</v>
      </c>
      <c r="AA4" s="22">
        <f t="shared" ref="AA4" si="4">IF(Z4=0,,(Z4/Z$12))</f>
        <v>7.7567045292976575E-2</v>
      </c>
      <c r="AB4" s="5">
        <v>4719646.08</v>
      </c>
      <c r="AC4" s="22">
        <f t="shared" ref="AC4" si="5">IF(AB4=0,,(AB4/AB$12))</f>
        <v>2.7640924743132702E-2</v>
      </c>
      <c r="AD4" s="5">
        <v>3823940</v>
      </c>
      <c r="AE4" s="22">
        <f t="shared" ref="AE4" si="6">IF(AD4=0,,(AD4/AD$12))</f>
        <v>5.4904406075471847E-2</v>
      </c>
      <c r="AF4" s="5">
        <v>5129039.6900000004</v>
      </c>
      <c r="AG4" s="22">
        <f t="shared" ref="AG4" si="7">IF(AF4=0,,(AF4/AF$12))</f>
        <v>0.12540104966692581</v>
      </c>
      <c r="AH4" s="5"/>
      <c r="AI4" s="22">
        <f t="shared" ref="AI4" si="8">IF(AH4=0,,(AH4/AH$12))</f>
        <v>0</v>
      </c>
      <c r="AJ4" s="5"/>
      <c r="AK4" s="22">
        <f t="shared" ref="AK4" si="9">IF(AJ4=0,,(AJ4/AJ$12))</f>
        <v>0</v>
      </c>
      <c r="AL4" s="29">
        <f>B4+D4+F4+H4+J4+L4+Z4+AB4+AD4+AF4+AH4+AJ4</f>
        <v>44305601.549999997</v>
      </c>
      <c r="AM4" s="24">
        <f t="shared" ref="AM4:AM11" si="10">IF(AL4=0,,(AL4/AL$12))</f>
        <v>6.3363025869765874E-2</v>
      </c>
    </row>
    <row r="5" spans="1:39" ht="15.75" x14ac:dyDescent="0.25">
      <c r="A5" s="4" t="s">
        <v>32</v>
      </c>
      <c r="B5" s="5">
        <v>0</v>
      </c>
      <c r="C5" s="22">
        <f t="shared" si="0"/>
        <v>0</v>
      </c>
      <c r="D5" s="5">
        <v>205146.72</v>
      </c>
      <c r="E5" s="22">
        <f>IF(D5=0,,(D5/D$12))</f>
        <v>2.0944859037856645E-3</v>
      </c>
      <c r="F5" s="5">
        <v>10389820.09</v>
      </c>
      <c r="G5" s="22">
        <f t="shared" ref="G5:I5" si="11">IF(F5=0,,(F5/F$12))</f>
        <v>0.11846758226282962</v>
      </c>
      <c r="H5" s="5">
        <v>34148593.020000003</v>
      </c>
      <c r="I5" s="22">
        <f t="shared" si="11"/>
        <v>0.4822226738337726</v>
      </c>
      <c r="J5" s="5">
        <v>7366000</v>
      </c>
      <c r="K5" s="22">
        <f t="shared" ref="K5" si="12">IF(J5=0,,(J5/J$12))</f>
        <v>0.29583359043900281</v>
      </c>
      <c r="L5" s="5">
        <v>27515378.809999999</v>
      </c>
      <c r="M5" s="22">
        <f t="shared" ref="M5" si="13">IF(L5=0,,(L5/L$12))</f>
        <v>0.46394718090634235</v>
      </c>
      <c r="N5" s="5"/>
      <c r="O5" s="22">
        <f>IF(N5=0,,(N5/N12))</f>
        <v>0</v>
      </c>
      <c r="P5" s="5"/>
      <c r="Q5" s="22">
        <f>IF(P5=0,,(P5/P12))</f>
        <v>0</v>
      </c>
      <c r="R5" s="5"/>
      <c r="S5" s="22">
        <f>IF(R5=0,,(R5/R12))</f>
        <v>0</v>
      </c>
      <c r="T5" s="5"/>
      <c r="U5" s="22">
        <f>IF(T5=0,,(T5/T12))</f>
        <v>0</v>
      </c>
      <c r="V5" s="5"/>
      <c r="W5" s="22">
        <f>IF(V5=0,,(V5/V12))</f>
        <v>0</v>
      </c>
      <c r="X5" s="5"/>
      <c r="Y5" s="22">
        <f>IF(X5=0,,(X5/X12))</f>
        <v>0</v>
      </c>
      <c r="Z5" s="5">
        <v>53615235.700000003</v>
      </c>
      <c r="AA5" s="22">
        <f t="shared" ref="AA5" si="14">IF(Z5=0,,(Z5/Z$12))</f>
        <v>0.69388360195537235</v>
      </c>
      <c r="AB5" s="5">
        <v>76314563.510000005</v>
      </c>
      <c r="AC5" s="22">
        <f t="shared" ref="AC5" si="15">IF(AB5=0,,(AB5/AB$12))</f>
        <v>0.446941374634797</v>
      </c>
      <c r="AD5" s="5">
        <v>20930053.780000001</v>
      </c>
      <c r="AE5" s="22">
        <f t="shared" ref="AE5" si="16">IF(AD5=0,,(AD5/AD$12))</f>
        <v>0.3005152204058078</v>
      </c>
      <c r="AF5" s="5">
        <v>30827987.800000001</v>
      </c>
      <c r="AG5" s="22">
        <f t="shared" ref="AG5" si="17">IF(AF5=0,,(AF5/AF$12))</f>
        <v>0.75372043557712898</v>
      </c>
      <c r="AH5" s="5"/>
      <c r="AI5" s="22">
        <f t="shared" ref="AI5" si="18">IF(AH5=0,,(AH5/AH$12))</f>
        <v>0</v>
      </c>
      <c r="AJ5" s="5"/>
      <c r="AK5" s="22">
        <f t="shared" ref="AK5" si="19">IF(AJ5=0,,(AJ5/AJ$12))</f>
        <v>0</v>
      </c>
      <c r="AL5" s="29">
        <f>B5+D5+F5+H5+J5+L5+Z5+AB5+AD5+AF5+AH5+AJ5</f>
        <v>261312779.43000004</v>
      </c>
      <c r="AM5" s="24">
        <f t="shared" si="10"/>
        <v>0.37371275468267551</v>
      </c>
    </row>
    <row r="6" spans="1:39" ht="15.75" x14ac:dyDescent="0.25">
      <c r="A6" s="4" t="s">
        <v>39</v>
      </c>
      <c r="B6" s="5">
        <v>0</v>
      </c>
      <c r="C6" s="22">
        <f t="shared" si="0"/>
        <v>0</v>
      </c>
      <c r="D6" s="5">
        <v>2050005.36</v>
      </c>
      <c r="E6" s="22">
        <f>IF(D6=0,,(D6/D$12))</f>
        <v>2.0929934094023325E-2</v>
      </c>
      <c r="F6" s="5">
        <v>2320000</v>
      </c>
      <c r="G6" s="22">
        <f t="shared" ref="G6:I6" si="20">IF(F6=0,,(F6/F$12))</f>
        <v>2.6453277195270925E-2</v>
      </c>
      <c r="H6" s="5">
        <v>1160000</v>
      </c>
      <c r="I6" s="22">
        <f t="shared" si="20"/>
        <v>1.638071300095913E-2</v>
      </c>
      <c r="J6" s="5">
        <v>1300390.2</v>
      </c>
      <c r="K6" s="22">
        <f t="shared" ref="K6" si="21">IF(J6=0,,(J6/J$12))</f>
        <v>5.2226323898682175E-2</v>
      </c>
      <c r="L6" s="5">
        <v>928909.35</v>
      </c>
      <c r="M6" s="22">
        <f t="shared" ref="M6" si="22">IF(L6=0,,(L6/L$12))</f>
        <v>1.5662690934620752E-2</v>
      </c>
      <c r="N6" s="5"/>
      <c r="O6" s="22">
        <f t="shared" ref="O6:O7" si="23">IF(N6=0,,(N6/N13))</f>
        <v>0</v>
      </c>
      <c r="P6" s="5"/>
      <c r="Q6" s="22">
        <f t="shared" ref="Q6:Q7" si="24">IF(P6=0,,(P6/P13))</f>
        <v>0</v>
      </c>
      <c r="R6" s="5"/>
      <c r="S6" s="22">
        <f t="shared" ref="S6:S7" si="25">IF(R6=0,,(R6/R13))</f>
        <v>0</v>
      </c>
      <c r="T6" s="5"/>
      <c r="U6" s="22">
        <f t="shared" ref="U6:U7" si="26">IF(T6=0,,(T6/T13))</f>
        <v>0</v>
      </c>
      <c r="V6" s="5"/>
      <c r="W6" s="22">
        <f t="shared" ref="W6:W7" si="27">IF(V6=0,,(V6/V13))</f>
        <v>0</v>
      </c>
      <c r="X6" s="5"/>
      <c r="Y6" s="22">
        <f t="shared" ref="Y6:Y7" si="28">IF(X6=0,,(X6/X13))</f>
        <v>0</v>
      </c>
      <c r="Z6" s="5">
        <v>1549156.8</v>
      </c>
      <c r="AA6" s="22">
        <f t="shared" ref="AA6" si="29">IF(Z6=0,,(Z6/Z$12))</f>
        <v>2.0049049236533681E-2</v>
      </c>
      <c r="AB6" s="5">
        <v>0</v>
      </c>
      <c r="AC6" s="22">
        <f t="shared" ref="AC6" si="30">IF(AB6=0,,(AB6/AB$12))</f>
        <v>0</v>
      </c>
      <c r="AD6" s="5">
        <v>1157680</v>
      </c>
      <c r="AE6" s="22">
        <f t="shared" ref="AE6" si="31">IF(AD6=0,,(AD6/AD$12))</f>
        <v>1.6622052863133903E-2</v>
      </c>
      <c r="AF6" s="5">
        <v>985640.8</v>
      </c>
      <c r="AG6" s="22">
        <f t="shared" ref="AG6" si="32">IF(AF6=0,,(AF6/AF$12))</f>
        <v>2.4098154505516892E-2</v>
      </c>
      <c r="AH6" s="5"/>
      <c r="AI6" s="22">
        <f t="shared" ref="AI6" si="33">IF(AH6=0,,(AH6/AH$12))</f>
        <v>0</v>
      </c>
      <c r="AJ6" s="5"/>
      <c r="AK6" s="22">
        <f t="shared" ref="AK6" si="34">IF(AJ6=0,,(AJ6/AJ$12))</f>
        <v>0</v>
      </c>
      <c r="AL6" s="29">
        <f>B6+D6+F6+H6+J6+L6+Z6+AB6+AD6+AF6+AH6+AJ6</f>
        <v>11451782.510000002</v>
      </c>
      <c r="AM6" s="24">
        <f t="shared" si="10"/>
        <v>1.6377603870634333E-2</v>
      </c>
    </row>
    <row r="7" spans="1:39" ht="15.75" x14ac:dyDescent="0.25">
      <c r="A7" s="4" t="s">
        <v>33</v>
      </c>
      <c r="B7" s="5">
        <v>0</v>
      </c>
      <c r="C7" s="22">
        <f t="shared" si="0"/>
        <v>0</v>
      </c>
      <c r="D7" s="5">
        <v>93646791.200000003</v>
      </c>
      <c r="E7" s="22">
        <f>IF(D7=0,,(D7/D$12))</f>
        <v>0.95610538693067781</v>
      </c>
      <c r="F7" s="5">
        <v>70760000</v>
      </c>
      <c r="G7" s="22">
        <f t="shared" ref="G7:I7" si="35">IF(F7=0,,(F7/F$12))</f>
        <v>0.8068249544557633</v>
      </c>
      <c r="H7" s="5">
        <v>30211674.550000001</v>
      </c>
      <c r="I7" s="22">
        <f t="shared" si="35"/>
        <v>0.42662825007063021</v>
      </c>
      <c r="J7" s="5">
        <v>5490628</v>
      </c>
      <c r="K7" s="22">
        <f t="shared" ref="K7" si="36">IF(J7=0,,(J7/J$12))</f>
        <v>0.22051482419290266</v>
      </c>
      <c r="L7" s="5">
        <v>24941141.07</v>
      </c>
      <c r="M7" s="22">
        <f t="shared" ref="M7" si="37">IF(L7=0,,(L7/L$12))</f>
        <v>0.42054198737065818</v>
      </c>
      <c r="N7" s="5"/>
      <c r="O7" s="22">
        <f t="shared" si="23"/>
        <v>0</v>
      </c>
      <c r="P7" s="5"/>
      <c r="Q7" s="22">
        <f t="shared" si="24"/>
        <v>0</v>
      </c>
      <c r="R7" s="5"/>
      <c r="S7" s="22">
        <f t="shared" si="25"/>
        <v>0</v>
      </c>
      <c r="T7" s="5"/>
      <c r="U7" s="22">
        <f t="shared" si="26"/>
        <v>0</v>
      </c>
      <c r="V7" s="5"/>
      <c r="W7" s="22">
        <f t="shared" si="27"/>
        <v>0</v>
      </c>
      <c r="X7" s="5"/>
      <c r="Y7" s="22">
        <f t="shared" si="28"/>
        <v>0</v>
      </c>
      <c r="Z7" s="5">
        <v>14384246.5</v>
      </c>
      <c r="AA7" s="22">
        <f t="shared" ref="AA7" si="38">IF(Z7=0,,(Z7/Z$12))</f>
        <v>0.18615963620269893</v>
      </c>
      <c r="AB7" s="5">
        <v>87950811.840000004</v>
      </c>
      <c r="AC7" s="22">
        <f t="shared" ref="AC7" si="39">IF(AB7=0,,(AB7/AB$12))</f>
        <v>0.51508984571293626</v>
      </c>
      <c r="AD7" s="5">
        <v>42707584.149999999</v>
      </c>
      <c r="AE7" s="22">
        <f t="shared" ref="AE7" si="40">IF(AD7=0,,(AD7/AD$12))</f>
        <v>0.61319857076052064</v>
      </c>
      <c r="AF7" s="5">
        <v>3248000</v>
      </c>
      <c r="AG7" s="22">
        <f t="shared" ref="AG7" si="41">IF(AF7=0,,(AF7/AF$12))</f>
        <v>7.9411085492726019E-2</v>
      </c>
      <c r="AH7" s="5"/>
      <c r="AI7" s="22">
        <f t="shared" ref="AI7" si="42">IF(AH7=0,,(AH7/AH$12))</f>
        <v>0</v>
      </c>
      <c r="AJ7" s="5"/>
      <c r="AK7" s="22">
        <f t="shared" ref="AK7" si="43">IF(AJ7=0,,(AJ7/AJ$12))</f>
        <v>0</v>
      </c>
      <c r="AL7" s="29">
        <f>B7+D7+F7+H7+J7+L7+Z7+AB7+AD7+AF7+AH7+AJ7</f>
        <v>373340877.30999994</v>
      </c>
      <c r="AM7" s="24">
        <f t="shared" si="10"/>
        <v>0.53392814541832168</v>
      </c>
    </row>
    <row r="8" spans="1:39" ht="15.75" x14ac:dyDescent="0.25">
      <c r="A8" s="4" t="s">
        <v>34</v>
      </c>
      <c r="B8" s="5">
        <v>0</v>
      </c>
      <c r="C8" s="22">
        <f t="shared" si="0"/>
        <v>0</v>
      </c>
      <c r="D8" s="5">
        <v>0</v>
      </c>
      <c r="E8" s="22">
        <f t="shared" si="0"/>
        <v>0</v>
      </c>
      <c r="F8" s="5">
        <v>0</v>
      </c>
      <c r="G8" s="22">
        <f t="shared" ref="G8:I8" si="44">IF(F8=0,,(F8/F$12))</f>
        <v>0</v>
      </c>
      <c r="H8" s="5">
        <v>0</v>
      </c>
      <c r="I8" s="22">
        <f t="shared" si="44"/>
        <v>0</v>
      </c>
      <c r="J8" s="5">
        <v>0</v>
      </c>
      <c r="K8" s="22">
        <f t="shared" ref="K8" si="45">IF(J8=0,,(J8/J$12))</f>
        <v>0</v>
      </c>
      <c r="L8" s="5">
        <v>0</v>
      </c>
      <c r="M8" s="22">
        <f t="shared" ref="M8" si="46">IF(L8=0,,(L8/L$12))</f>
        <v>0</v>
      </c>
      <c r="N8" s="5"/>
      <c r="O8" s="22">
        <f>IF(N8=0,,(N8/#REF!))</f>
        <v>0</v>
      </c>
      <c r="P8" s="5"/>
      <c r="Q8" s="22">
        <f>IF(P8=0,,(P8/#REF!))</f>
        <v>0</v>
      </c>
      <c r="R8" s="5"/>
      <c r="S8" s="22">
        <f>IF(R8=0,,(R8/#REF!))</f>
        <v>0</v>
      </c>
      <c r="T8" s="5"/>
      <c r="U8" s="22">
        <f>IF(T8=0,,(T8/#REF!))</f>
        <v>0</v>
      </c>
      <c r="V8" s="5"/>
      <c r="W8" s="22">
        <f>IF(V8=0,,(V8/#REF!))</f>
        <v>0</v>
      </c>
      <c r="X8" s="5"/>
      <c r="Y8" s="22">
        <f>IF(X8=0,,(X8/#REF!))</f>
        <v>0</v>
      </c>
      <c r="Z8" s="5">
        <v>0</v>
      </c>
      <c r="AA8" s="22">
        <f t="shared" ref="AA8" si="47">IF(Z8=0,,(Z8/Z$12))</f>
        <v>0</v>
      </c>
      <c r="AB8" s="5">
        <v>0</v>
      </c>
      <c r="AC8" s="22">
        <f t="shared" ref="AC8" si="48">IF(AB8=0,,(AB8/AB$12))</f>
        <v>0</v>
      </c>
      <c r="AD8" s="5">
        <v>0</v>
      </c>
      <c r="AE8" s="22">
        <f t="shared" ref="AE8" si="49">IF(AD8=0,,(AD8/AD$12))</f>
        <v>0</v>
      </c>
      <c r="AF8" s="5">
        <v>0</v>
      </c>
      <c r="AG8" s="22">
        <f t="shared" ref="AG8" si="50">IF(AF8=0,,(AF8/AF$12))</f>
        <v>0</v>
      </c>
      <c r="AH8" s="5"/>
      <c r="AI8" s="22">
        <f t="shared" ref="AI8" si="51">IF(AH8=0,,(AH8/AH$12))</f>
        <v>0</v>
      </c>
      <c r="AJ8" s="5"/>
      <c r="AK8" s="22">
        <f t="shared" ref="AK8" si="52">IF(AJ8=0,,(AJ8/AJ$12))</f>
        <v>0</v>
      </c>
      <c r="AL8" s="29">
        <f t="shared" ref="AL8:AL9" si="53">B8+D8+F8+H8+J8+L8+Z8+AB8+AD8+AF8+AH8+AJ8</f>
        <v>0</v>
      </c>
      <c r="AM8" s="24">
        <f t="shared" si="10"/>
        <v>0</v>
      </c>
    </row>
    <row r="9" spans="1:39" ht="15.75" x14ac:dyDescent="0.25">
      <c r="A9" s="4" t="s">
        <v>35</v>
      </c>
      <c r="B9" s="5">
        <v>0</v>
      </c>
      <c r="C9" s="22">
        <f t="shared" si="0"/>
        <v>0</v>
      </c>
      <c r="D9" s="5">
        <v>0</v>
      </c>
      <c r="E9" s="22">
        <f t="shared" si="0"/>
        <v>0</v>
      </c>
      <c r="F9" s="5">
        <v>0</v>
      </c>
      <c r="G9" s="22">
        <f t="shared" ref="G9:I9" si="54">IF(F9=0,,(F9/F$12))</f>
        <v>0</v>
      </c>
      <c r="H9" s="5">
        <v>0</v>
      </c>
      <c r="I9" s="22">
        <f t="shared" si="54"/>
        <v>0</v>
      </c>
      <c r="J9" s="5">
        <v>0</v>
      </c>
      <c r="K9" s="22">
        <f t="shared" ref="K9" si="55">IF(J9=0,,(J9/J$12))</f>
        <v>0</v>
      </c>
      <c r="L9" s="5">
        <v>2540767.34</v>
      </c>
      <c r="M9" s="22">
        <f t="shared" ref="M9" si="56">IF(L9=0,,(L9/L$12))</f>
        <v>4.2840836496261428E-2</v>
      </c>
      <c r="N9" s="5"/>
      <c r="O9" s="22">
        <f>IF(N9=0,,(N9/#REF!))</f>
        <v>0</v>
      </c>
      <c r="P9" s="5"/>
      <c r="Q9" s="22">
        <f>IF(P9=0,,(P9/#REF!))</f>
        <v>0</v>
      </c>
      <c r="R9" s="5"/>
      <c r="S9" s="22">
        <f>IF(R9=0,,(R9/#REF!))</f>
        <v>0</v>
      </c>
      <c r="T9" s="5"/>
      <c r="U9" s="22">
        <f>IF(T9=0,,(T9/#REF!))</f>
        <v>0</v>
      </c>
      <c r="V9" s="5"/>
      <c r="W9" s="22">
        <f>IF(V9=0,,(V9/#REF!))</f>
        <v>0</v>
      </c>
      <c r="X9" s="5"/>
      <c r="Y9" s="22">
        <f>IF(X9=0,,(X9/#REF!))</f>
        <v>0</v>
      </c>
      <c r="Z9" s="5">
        <v>0</v>
      </c>
      <c r="AA9" s="22">
        <f t="shared" ref="AA9" si="57">IF(Z9=0,,(Z9/Z$12))</f>
        <v>0</v>
      </c>
      <c r="AB9" s="5">
        <v>520000</v>
      </c>
      <c r="AC9" s="22">
        <f t="shared" ref="AC9" si="58">IF(AB9=0,,(AB9/AB$12))</f>
        <v>3.0454149787496362E-3</v>
      </c>
      <c r="AD9" s="5">
        <v>0</v>
      </c>
      <c r="AE9" s="22">
        <f t="shared" ref="AE9" si="59">IF(AD9=0,,(AD9/AD$12))</f>
        <v>0</v>
      </c>
      <c r="AF9" s="5">
        <v>0</v>
      </c>
      <c r="AG9" s="22">
        <f t="shared" ref="AG9" si="60">IF(AF9=0,,(AF9/AF$12))</f>
        <v>0</v>
      </c>
      <c r="AH9" s="5"/>
      <c r="AI9" s="22">
        <f t="shared" ref="AI9" si="61">IF(AH9=0,,(AH9/AH$12))</f>
        <v>0</v>
      </c>
      <c r="AJ9" s="5"/>
      <c r="AK9" s="22">
        <f t="shared" ref="AK9" si="62">IF(AJ9=0,,(AJ9/AJ$12))</f>
        <v>0</v>
      </c>
      <c r="AL9" s="29">
        <f t="shared" si="53"/>
        <v>3060767.34</v>
      </c>
      <c r="AM9" s="24">
        <f t="shared" si="10"/>
        <v>4.3773128760454553E-3</v>
      </c>
    </row>
    <row r="10" spans="1:39" ht="15.75" x14ac:dyDescent="0.25">
      <c r="A10" s="4" t="s">
        <v>36</v>
      </c>
      <c r="B10" s="5">
        <v>0</v>
      </c>
      <c r="C10" s="22">
        <f t="shared" si="0"/>
        <v>0</v>
      </c>
      <c r="D10" s="5">
        <v>0</v>
      </c>
      <c r="E10" s="22">
        <f t="shared" si="0"/>
        <v>0</v>
      </c>
      <c r="F10" s="5">
        <v>0</v>
      </c>
      <c r="G10" s="22">
        <f t="shared" ref="G10:I10" si="63">IF(F10=0,,(F10/F$12))</f>
        <v>0</v>
      </c>
      <c r="H10" s="5">
        <v>0</v>
      </c>
      <c r="I10" s="22">
        <f t="shared" si="63"/>
        <v>0</v>
      </c>
      <c r="J10" s="5">
        <v>0</v>
      </c>
      <c r="K10" s="22">
        <f t="shared" ref="K10" si="64">IF(J10=0,,(J10/J$12))</f>
        <v>0</v>
      </c>
      <c r="L10" s="5">
        <v>0</v>
      </c>
      <c r="M10" s="22">
        <f t="shared" ref="M10" si="65">IF(L10=0,,(L10/L$12))</f>
        <v>0</v>
      </c>
      <c r="N10" s="5"/>
      <c r="O10" s="22">
        <f>IF(N10=0,,(N10/N12))</f>
        <v>0</v>
      </c>
      <c r="P10" s="5"/>
      <c r="Q10" s="22">
        <f>IF(P10=0,,(P10/P12))</f>
        <v>0</v>
      </c>
      <c r="R10" s="5"/>
      <c r="S10" s="22">
        <f>IF(R10=0,,(R10/R12))</f>
        <v>0</v>
      </c>
      <c r="T10" s="5"/>
      <c r="U10" s="22">
        <f>IF(T10=0,,(T10/T12))</f>
        <v>0</v>
      </c>
      <c r="V10" s="5"/>
      <c r="W10" s="22">
        <f>IF(V10=0,,(V10/V12))</f>
        <v>0</v>
      </c>
      <c r="X10" s="5"/>
      <c r="Y10" s="22">
        <f>IF(X10=0,,(X10/X12))</f>
        <v>0</v>
      </c>
      <c r="Z10" s="5">
        <v>0</v>
      </c>
      <c r="AA10" s="22">
        <f t="shared" ref="AA10" si="66">IF(Z10=0,,(Z10/Z$12))</f>
        <v>0</v>
      </c>
      <c r="AB10" s="5">
        <v>0</v>
      </c>
      <c r="AC10" s="22">
        <f t="shared" ref="AC10" si="67">IF(AB10=0,,(AB10/AB$12))</f>
        <v>0</v>
      </c>
      <c r="AD10" s="5">
        <v>0</v>
      </c>
      <c r="AE10" s="22">
        <f t="shared" ref="AE10" si="68">IF(AD10=0,,(AD10/AD$12))</f>
        <v>0</v>
      </c>
      <c r="AF10" s="5">
        <v>0</v>
      </c>
      <c r="AG10" s="22">
        <f t="shared" ref="AG10" si="69">IF(AF10=0,,(AF10/AF$12))</f>
        <v>0</v>
      </c>
      <c r="AH10" s="5"/>
      <c r="AI10" s="22">
        <f t="shared" ref="AI10" si="70">IF(AH10=0,,(AH10/AH$12))</f>
        <v>0</v>
      </c>
      <c r="AJ10" s="5"/>
      <c r="AK10" s="22">
        <f t="shared" ref="AK10" si="71">IF(AJ10=0,,(AJ10/AJ$12))</f>
        <v>0</v>
      </c>
      <c r="AL10" s="29">
        <f t="shared" ref="AL10:AL11" si="72">B10+D10+F10+H10+J10+L10+Z10+AB10+AD10+AF10+AH10+AJ10</f>
        <v>0</v>
      </c>
      <c r="AM10" s="24">
        <f t="shared" si="10"/>
        <v>0</v>
      </c>
    </row>
    <row r="11" spans="1:39" ht="15.75" x14ac:dyDescent="0.25">
      <c r="A11" s="4" t="s">
        <v>37</v>
      </c>
      <c r="B11" s="5">
        <v>0</v>
      </c>
      <c r="C11" s="22">
        <f t="shared" si="0"/>
        <v>0</v>
      </c>
      <c r="D11" s="5">
        <v>0</v>
      </c>
      <c r="E11" s="22">
        <f t="shared" si="0"/>
        <v>0</v>
      </c>
      <c r="F11" s="5">
        <v>0</v>
      </c>
      <c r="G11" s="22">
        <f t="shared" ref="G11:I11" si="73">IF(F11=0,,(F11/F$12))</f>
        <v>0</v>
      </c>
      <c r="H11" s="5">
        <v>0</v>
      </c>
      <c r="I11" s="22">
        <f t="shared" si="73"/>
        <v>0</v>
      </c>
      <c r="J11" s="5">
        <v>0</v>
      </c>
      <c r="K11" s="22">
        <f t="shared" ref="K11" si="74">IF(J11=0,,(J11/J$12))</f>
        <v>0</v>
      </c>
      <c r="L11" s="5">
        <v>0</v>
      </c>
      <c r="M11" s="22">
        <f t="shared" ref="M11" si="75">IF(L11=0,,(L11/L$12))</f>
        <v>0</v>
      </c>
      <c r="N11" s="5"/>
      <c r="O11" s="22">
        <f>IF(N11=0,,(N11/N12))</f>
        <v>0</v>
      </c>
      <c r="P11" s="5"/>
      <c r="Q11" s="22">
        <f>IF(P11=0,,(P11/P12))</f>
        <v>0</v>
      </c>
      <c r="R11" s="5"/>
      <c r="S11" s="22">
        <f>IF(R11=0,,(R11/R12))</f>
        <v>0</v>
      </c>
      <c r="T11" s="5"/>
      <c r="U11" s="22">
        <f>IF(T11=0,,(T11/T12))</f>
        <v>0</v>
      </c>
      <c r="V11" s="5"/>
      <c r="W11" s="22">
        <f>IF(V11=0,,(V11/V12))</f>
        <v>0</v>
      </c>
      <c r="X11" s="5"/>
      <c r="Y11" s="22">
        <f>IF(X11=0,,(X11/X12))</f>
        <v>0</v>
      </c>
      <c r="Z11" s="5">
        <v>0</v>
      </c>
      <c r="AA11" s="22">
        <f t="shared" ref="AA11" si="76">IF(Z11=0,,(Z11/Z$12))</f>
        <v>0</v>
      </c>
      <c r="AB11" s="5">
        <v>0</v>
      </c>
      <c r="AC11" s="22">
        <f t="shared" ref="AC11" si="77">IF(AB11=0,,(AB11/AB$12))</f>
        <v>0</v>
      </c>
      <c r="AD11" s="5">
        <v>0</v>
      </c>
      <c r="AE11" s="22">
        <f t="shared" ref="AE11" si="78">IF(AD11=0,,(AD11/AD$12))</f>
        <v>0</v>
      </c>
      <c r="AF11" s="5">
        <v>0</v>
      </c>
      <c r="AG11" s="22">
        <f t="shared" ref="AG11" si="79">IF(AF11=0,,(AF11/AF$12))</f>
        <v>0</v>
      </c>
      <c r="AH11" s="5"/>
      <c r="AI11" s="22">
        <f t="shared" ref="AI11" si="80">IF(AH11=0,,(AH11/AH$12))</f>
        <v>0</v>
      </c>
      <c r="AJ11" s="5"/>
      <c r="AK11" s="22">
        <f t="shared" ref="AK11" si="81">IF(AJ11=0,,(AJ11/AJ$12))</f>
        <v>0</v>
      </c>
      <c r="AL11" s="29">
        <f t="shared" si="72"/>
        <v>0</v>
      </c>
      <c r="AM11" s="24">
        <f t="shared" si="10"/>
        <v>0</v>
      </c>
    </row>
    <row r="12" spans="1:39" ht="16.5" thickBot="1" x14ac:dyDescent="0.3">
      <c r="A12" s="9" t="s">
        <v>5</v>
      </c>
      <c r="B12" s="19">
        <f t="shared" ref="B12:D12" si="82">SUM(B3:B11)</f>
        <v>0</v>
      </c>
      <c r="C12" s="25">
        <f>SUM(C3:C11)</f>
        <v>0</v>
      </c>
      <c r="D12" s="19">
        <f t="shared" si="82"/>
        <v>97946097.24000001</v>
      </c>
      <c r="E12" s="25">
        <f>SUM(E3:E11)</f>
        <v>0.99999999999999989</v>
      </c>
      <c r="F12" s="19">
        <f t="shared" ref="F12" si="83">SUM(F3:F11)</f>
        <v>87701799.019999996</v>
      </c>
      <c r="G12" s="25">
        <f>SUM(G3:G11)</f>
        <v>1</v>
      </c>
      <c r="H12" s="19">
        <f t="shared" ref="H12" si="84">SUM(H3:H11)</f>
        <v>70814988.329999998</v>
      </c>
      <c r="I12" s="25">
        <f>SUM(I3:I11)</f>
        <v>1</v>
      </c>
      <c r="J12" s="19">
        <f t="shared" ref="J12" si="85">SUM(J3:J11)</f>
        <v>24899133.289999999</v>
      </c>
      <c r="K12" s="25">
        <f>SUM(K3:K11)</f>
        <v>1</v>
      </c>
      <c r="L12" s="19">
        <f t="shared" ref="L12" si="86">SUM(L3:L11)</f>
        <v>59307136.549999997</v>
      </c>
      <c r="M12" s="25">
        <f>SUM(M3:M11)</f>
        <v>1</v>
      </c>
      <c r="N12" s="19">
        <f>SUM(N3:N11)</f>
        <v>0</v>
      </c>
      <c r="O12" s="25">
        <f>SUM(O3:O10)</f>
        <v>0</v>
      </c>
      <c r="P12" s="19">
        <f>SUM(P3:P11)</f>
        <v>0</v>
      </c>
      <c r="Q12" s="25">
        <f>SUM(Q3:Q10)</f>
        <v>0</v>
      </c>
      <c r="R12" s="19">
        <f>SUM(R3:R11)</f>
        <v>0</v>
      </c>
      <c r="S12" s="25">
        <f>SUM(S3:S10)</f>
        <v>0</v>
      </c>
      <c r="T12" s="19">
        <f>SUM(T3:T11)</f>
        <v>0</v>
      </c>
      <c r="U12" s="25">
        <f>SUM(U3:U10)</f>
        <v>0</v>
      </c>
      <c r="V12" s="19">
        <f>SUM(V3:V11)</f>
        <v>0</v>
      </c>
      <c r="W12" s="25">
        <f>SUM(W3:W10)</f>
        <v>0</v>
      </c>
      <c r="X12" s="19">
        <f>SUM(X3:X11)</f>
        <v>0</v>
      </c>
      <c r="Y12" s="25">
        <f>SUM(Y3:Y10)</f>
        <v>0</v>
      </c>
      <c r="Z12" s="19">
        <f t="shared" ref="Z12" si="87">SUM(Z3:Z11)</f>
        <v>77268342.340000004</v>
      </c>
      <c r="AA12" s="25">
        <f>SUM(AA3:AA11)</f>
        <v>1</v>
      </c>
      <c r="AB12" s="19">
        <f t="shared" ref="AB12" si="88">SUM(AB3:AB11)</f>
        <v>170748487.03</v>
      </c>
      <c r="AC12" s="25">
        <f>SUM(AC3:AC11)</f>
        <v>1</v>
      </c>
      <c r="AD12" s="19">
        <f t="shared" ref="AD12" si="89">SUM(AD3:AD11)</f>
        <v>69647233.680000007</v>
      </c>
      <c r="AE12" s="25">
        <f>SUM(AE3:AE11)</f>
        <v>1</v>
      </c>
      <c r="AF12" s="19">
        <f t="shared" ref="AF12" si="90">SUM(AF3:AF11)</f>
        <v>40901090.57</v>
      </c>
      <c r="AG12" s="25">
        <f>SUM(AG3:AG11)</f>
        <v>1</v>
      </c>
      <c r="AH12" s="19">
        <f t="shared" ref="AH12" si="91">SUM(AH3:AH11)</f>
        <v>0</v>
      </c>
      <c r="AI12" s="25">
        <f>SUM(AI3:AI11)</f>
        <v>0</v>
      </c>
      <c r="AJ12" s="19">
        <f t="shared" ref="AJ12" si="92">SUM(AJ3:AJ11)</f>
        <v>0</v>
      </c>
      <c r="AK12" s="25">
        <f>SUM(AK3:AK11)</f>
        <v>0</v>
      </c>
      <c r="AL12" s="30">
        <f>SUM(AL3:AL11)</f>
        <v>699234308.05000007</v>
      </c>
      <c r="AM12" s="25">
        <f>SUM(AM3:AM11)</f>
        <v>0.99999999999999989</v>
      </c>
    </row>
    <row r="13" spans="1:39" ht="15.7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6.5" thickBot="1" x14ac:dyDescent="0.3">
      <c r="A14" s="26" t="s">
        <v>38</v>
      </c>
      <c r="B14" s="27">
        <f t="shared" ref="B14:M14" si="93">(B12-(B4+B6+B7+B8+B10))</f>
        <v>0</v>
      </c>
      <c r="C14" s="28">
        <f t="shared" si="93"/>
        <v>0</v>
      </c>
      <c r="D14" s="27">
        <f>(D12-(D4+D6+D7+D8+D10))</f>
        <v>205146.71999999881</v>
      </c>
      <c r="E14" s="28">
        <f t="shared" si="93"/>
        <v>2.0944859037855812E-3</v>
      </c>
      <c r="F14" s="27">
        <f t="shared" si="93"/>
        <v>10389820.089999989</v>
      </c>
      <c r="G14" s="28">
        <f t="shared" si="93"/>
        <v>0.11846758226282961</v>
      </c>
      <c r="H14" s="27">
        <f t="shared" si="93"/>
        <v>34483393.019999996</v>
      </c>
      <c r="I14" s="28">
        <f t="shared" si="93"/>
        <v>0.48695048651715278</v>
      </c>
      <c r="J14" s="27">
        <f t="shared" si="93"/>
        <v>8085609.9499999993</v>
      </c>
      <c r="K14" s="28">
        <f t="shared" si="93"/>
        <v>0.32473459440643837</v>
      </c>
      <c r="L14" s="27">
        <f t="shared" si="93"/>
        <v>30056146.149999999</v>
      </c>
      <c r="M14" s="28">
        <f t="shared" si="93"/>
        <v>0.50678801740260382</v>
      </c>
      <c r="N14" s="27">
        <f>(N12-N10)</f>
        <v>0</v>
      </c>
      <c r="O14" s="28">
        <f>(1-O10)</f>
        <v>1</v>
      </c>
      <c r="P14" s="27">
        <f>(P12-P10)</f>
        <v>0</v>
      </c>
      <c r="Q14" s="28">
        <f>(1-Q10)</f>
        <v>1</v>
      </c>
      <c r="R14" s="27">
        <f>(R12-R10)</f>
        <v>0</v>
      </c>
      <c r="S14" s="28">
        <f>(1-S10)</f>
        <v>1</v>
      </c>
      <c r="T14" s="27">
        <f>(T12-T10)</f>
        <v>0</v>
      </c>
      <c r="U14" s="28">
        <f>(1-U10)</f>
        <v>1</v>
      </c>
      <c r="V14" s="27">
        <f>(V12-V10)</f>
        <v>0</v>
      </c>
      <c r="W14" s="28">
        <f>(1-W10)</f>
        <v>1</v>
      </c>
      <c r="X14" s="27">
        <f>(X12-X10)</f>
        <v>0</v>
      </c>
      <c r="Y14" s="28">
        <f>(1-Y10)</f>
        <v>1</v>
      </c>
      <c r="Z14" s="27">
        <f t="shared" ref="Z14:AM14" si="94">(Z12-(Z4+Z6+Z7+Z8+Z10))</f>
        <v>55341462.030000001</v>
      </c>
      <c r="AA14" s="28">
        <f t="shared" si="94"/>
        <v>0.71622426926779081</v>
      </c>
      <c r="AB14" s="27">
        <f t="shared" si="94"/>
        <v>78078029.109999999</v>
      </c>
      <c r="AC14" s="28">
        <f t="shared" si="94"/>
        <v>0.45726922954393101</v>
      </c>
      <c r="AD14" s="27">
        <f t="shared" si="94"/>
        <v>21958029.530000009</v>
      </c>
      <c r="AE14" s="28">
        <f t="shared" si="94"/>
        <v>0.31527497030087359</v>
      </c>
      <c r="AF14" s="27">
        <f t="shared" si="94"/>
        <v>31538410.079999998</v>
      </c>
      <c r="AG14" s="28">
        <f t="shared" si="94"/>
        <v>0.77108971033483131</v>
      </c>
      <c r="AH14" s="27">
        <f t="shared" si="94"/>
        <v>0</v>
      </c>
      <c r="AI14" s="28">
        <f t="shared" si="94"/>
        <v>0</v>
      </c>
      <c r="AJ14" s="27">
        <f t="shared" si="94"/>
        <v>0</v>
      </c>
      <c r="AK14" s="28">
        <f t="shared" si="94"/>
        <v>0</v>
      </c>
      <c r="AL14" s="27">
        <f t="shared" si="94"/>
        <v>270136046.68000013</v>
      </c>
      <c r="AM14" s="28">
        <f t="shared" si="94"/>
        <v>0.38633122484127802</v>
      </c>
    </row>
  </sheetData>
  <mergeCells count="19">
    <mergeCell ref="T1:U1"/>
    <mergeCell ref="V1:W1"/>
    <mergeCell ref="X1:Y1"/>
    <mergeCell ref="Z1:AA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AF1:AG1"/>
    <mergeCell ref="AH1:AI1"/>
    <mergeCell ref="AJ1:AK1"/>
    <mergeCell ref="AL1:AM1"/>
    <mergeCell ref="AB1:AC1"/>
    <mergeCell ref="AD1:AE1"/>
  </mergeCells>
  <printOptions horizontalCentered="1"/>
  <pageMargins left="0.39370078740157483" right="0.39370078740157483" top="1.9685039370078741" bottom="0.98425196850393704" header="0.59055118110236227" footer="0.59055118110236227"/>
  <pageSetup scale="52" fitToWidth="2" orientation="landscape" r:id="rId1"/>
  <headerFooter alignWithMargins="0">
    <oddHeader>&amp;C&amp;12OFICIALÍA MAYOR
DIRECCIÓN GENERAL DE ADQUISICIONES
DERRAMA DE ADQUISICIONES A MIPYMES</oddHeader>
    <oddFooter>&amp;C&amp;12PÁGINA &amp;P DE &amp;N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Economía</vt:lpstr>
      <vt:lpstr>Derrama Local</vt:lpstr>
      <vt:lpstr>Derrama MP y MES</vt:lpstr>
      <vt:lpstr>Proc Abiertos</vt:lpstr>
      <vt:lpstr>'Derrama Local'!Títulos_a_imprimir</vt:lpstr>
      <vt:lpstr>'Derrama MP y MES'!Títulos_a_imprimir</vt:lpstr>
      <vt:lpstr>Economía!Títulos_a_imprimir</vt:lpstr>
      <vt:lpstr>'Proc Abiertos'!Títulos_a_imprimir</vt:lpstr>
    </vt:vector>
  </TitlesOfParts>
  <Company>Secretaría de Gestión e Innovación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A. Carlos Venegas</dc:creator>
  <cp:lastModifiedBy>Carlos Alberto Venegas Escobar (SAE, Jefe del Departam</cp:lastModifiedBy>
  <cp:lastPrinted>2013-09-25T15:20:36Z</cp:lastPrinted>
  <dcterms:created xsi:type="dcterms:W3CDTF">2007-11-05T17:11:17Z</dcterms:created>
  <dcterms:modified xsi:type="dcterms:W3CDTF">2024-11-05T15:13:49Z</dcterms:modified>
</cp:coreProperties>
</file>