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Mis documentos\SEPPESI\MEDIOS DE VERIFICACIÓN\2025\"/>
    </mc:Choice>
  </mc:AlternateContent>
  <xr:revisionPtr revIDLastSave="0" documentId="8_{725D60F8-EB7C-4CD2-87EB-5FFB4740B2FC}" xr6:coauthVersionLast="47" xr6:coauthVersionMax="47" xr10:uidLastSave="{00000000-0000-0000-0000-000000000000}"/>
  <bookViews>
    <workbookView xWindow="20370" yWindow="-120" windowWidth="20730" windowHeight="11160" firstSheet="3" activeTab="3" xr2:uid="{00000000-000D-0000-FFFF-FFFF00000000}"/>
  </bookViews>
  <sheets>
    <sheet name="Act 1 Economía Presupuestal" sheetId="4" r:id="rId1"/>
    <sheet name="Act 2 Adjudicado Prov Locales" sheetId="5" r:id="rId2"/>
    <sheet name="Act 3 Adjudicado Prov Mipymes" sheetId="6" r:id="rId3"/>
    <sheet name="Act 4 Instrumen. Proc Abiertos" sheetId="13" r:id="rId4"/>
  </sheets>
  <definedNames>
    <definedName name="_xlnm.Print_Titles" localSheetId="0">'Act 1 Economía Presupuestal'!$A:$A</definedName>
    <definedName name="_xlnm.Print_Titles" localSheetId="1">'Act 2 Adjudicado Prov Locales'!$A:$A</definedName>
    <definedName name="_xlnm.Print_Titles" localSheetId="2">'Act 3 Adjudicado Prov Mipymes'!$A:$A</definedName>
    <definedName name="_xlnm.Print_Titles" localSheetId="3">'Act 4 Instrumen. Proc Abiertos'!$A:$A</definedName>
    <definedName name="Valor_myp" localSheetId="3">'Act 4 Instrumen. Proc Abiertos'!#REF!</definedName>
    <definedName name="Valor_myp">'Act 3 Adjudicado Prov Mipymes'!#REF!</definedName>
    <definedName name="Valor_total" localSheetId="3">'Act 4 Instrumen. Proc Abiertos'!#REF!</definedName>
    <definedName name="Valor_total">'Act 3 Adjudicado Prov Mipymes'!#REF!</definedName>
  </definedNames>
  <calcPr calcId="191029"/>
  <customWorkbookViews>
    <customWorkbookView name="Normal" guid="{8A5602A8-B135-4451-9295-07C8712085CC}" maximized="1" windowWidth="796" windowHeight="434" activeSheetId="7"/>
    <customWorkbookView name="Informe" guid="{9F64E964-805B-4B50-8A11-44D29787B5D9}" maximized="1" windowWidth="796" windowHeight="434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4" i="6" l="1"/>
  <c r="AB39" i="6"/>
  <c r="O15" i="4"/>
  <c r="C12" i="4"/>
  <c r="AF15" i="13"/>
  <c r="T14" i="4" l="1"/>
  <c r="T13" i="4"/>
  <c r="T6" i="4"/>
  <c r="T5" i="4"/>
  <c r="AL30" i="6" l="1"/>
  <c r="AJ30" i="6"/>
  <c r="AH30" i="6"/>
  <c r="AF30" i="6"/>
  <c r="AD30" i="6"/>
  <c r="AB30" i="6"/>
  <c r="Z30" i="6"/>
  <c r="X30" i="6"/>
  <c r="V30" i="6"/>
  <c r="T30" i="6"/>
  <c r="R30" i="6"/>
  <c r="P30" i="6"/>
  <c r="N30" i="6"/>
  <c r="L30" i="6"/>
  <c r="J30" i="6"/>
  <c r="H30" i="6"/>
  <c r="F30" i="6"/>
  <c r="D30" i="6"/>
  <c r="B30" i="6"/>
  <c r="AL17" i="6"/>
  <c r="AJ17" i="6"/>
  <c r="AH17" i="6"/>
  <c r="AF17" i="6"/>
  <c r="AD17" i="6"/>
  <c r="AB17" i="6"/>
  <c r="Z17" i="6"/>
  <c r="X17" i="6"/>
  <c r="V17" i="6"/>
  <c r="T17" i="6"/>
  <c r="R17" i="6"/>
  <c r="P17" i="6"/>
  <c r="N17" i="6"/>
  <c r="L17" i="6"/>
  <c r="J17" i="6"/>
  <c r="H17" i="6"/>
  <c r="F17" i="6"/>
  <c r="D17" i="6"/>
  <c r="B17" i="6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D20" i="5"/>
  <c r="B20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D12" i="5"/>
  <c r="B12" i="5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B12" i="4"/>
  <c r="AL6" i="13" l="1"/>
  <c r="AL7" i="13"/>
  <c r="AL8" i="13"/>
  <c r="AL9" i="13"/>
  <c r="AL10" i="13"/>
  <c r="AL11" i="13"/>
  <c r="AL12" i="13"/>
  <c r="AL13" i="13"/>
  <c r="AL14" i="13"/>
  <c r="AJ15" i="13"/>
  <c r="AJ17" i="13" s="1"/>
  <c r="AH15" i="13"/>
  <c r="AH17" i="13" s="1"/>
  <c r="AG12" i="13"/>
  <c r="AG14" i="13"/>
  <c r="AG11" i="13"/>
  <c r="AD15" i="13"/>
  <c r="AD17" i="13" s="1"/>
  <c r="AE14" i="13"/>
  <c r="AB15" i="13"/>
  <c r="AB17" i="13" s="1"/>
  <c r="AC14" i="13"/>
  <c r="AC13" i="13"/>
  <c r="Z15" i="13"/>
  <c r="Z17" i="13" s="1"/>
  <c r="AA14" i="13"/>
  <c r="AA12" i="13"/>
  <c r="L15" i="13"/>
  <c r="L17" i="13" s="1"/>
  <c r="M14" i="13"/>
  <c r="M13" i="13"/>
  <c r="J15" i="13"/>
  <c r="J17" i="13" s="1"/>
  <c r="K14" i="13"/>
  <c r="K13" i="13"/>
  <c r="H15" i="13"/>
  <c r="H17" i="13" s="1"/>
  <c r="F15" i="13"/>
  <c r="G6" i="13" s="1"/>
  <c r="G14" i="13"/>
  <c r="G13" i="13"/>
  <c r="G12" i="13"/>
  <c r="B15" i="13"/>
  <c r="C6" i="13" s="1"/>
  <c r="C14" i="13"/>
  <c r="C13" i="13"/>
  <c r="C12" i="13"/>
  <c r="C11" i="13"/>
  <c r="C10" i="13"/>
  <c r="E12" i="13"/>
  <c r="Y12" i="13"/>
  <c r="W12" i="13"/>
  <c r="U12" i="13"/>
  <c r="S12" i="13"/>
  <c r="Q12" i="13"/>
  <c r="O12" i="13"/>
  <c r="Y11" i="13"/>
  <c r="W11" i="13"/>
  <c r="U11" i="13"/>
  <c r="S11" i="13"/>
  <c r="Q11" i="13"/>
  <c r="O11" i="13"/>
  <c r="Y10" i="13"/>
  <c r="W10" i="13"/>
  <c r="U10" i="13"/>
  <c r="S10" i="13"/>
  <c r="Q10" i="13"/>
  <c r="O10" i="13"/>
  <c r="Y9" i="13"/>
  <c r="W9" i="13"/>
  <c r="U9" i="13"/>
  <c r="S9" i="13"/>
  <c r="Q9" i="13"/>
  <c r="O9" i="13"/>
  <c r="X15" i="13"/>
  <c r="X17" i="13" s="1"/>
  <c r="V15" i="13"/>
  <c r="V17" i="13" s="1"/>
  <c r="T15" i="13"/>
  <c r="T17" i="13" s="1"/>
  <c r="R15" i="13"/>
  <c r="R17" i="13" s="1"/>
  <c r="P15" i="13"/>
  <c r="P17" i="13" s="1"/>
  <c r="N15" i="13"/>
  <c r="N17" i="13" s="1"/>
  <c r="D15" i="13"/>
  <c r="D17" i="13" s="1"/>
  <c r="Y14" i="13"/>
  <c r="W14" i="13"/>
  <c r="U14" i="13"/>
  <c r="S14" i="13"/>
  <c r="Q14" i="13"/>
  <c r="O14" i="13"/>
  <c r="Y13" i="13"/>
  <c r="Y17" i="13" s="1"/>
  <c r="W13" i="13"/>
  <c r="W17" i="13" s="1"/>
  <c r="U13" i="13"/>
  <c r="U17" i="13" s="1"/>
  <c r="S13" i="13"/>
  <c r="S17" i="13" s="1"/>
  <c r="Q13" i="13"/>
  <c r="Q17" i="13" s="1"/>
  <c r="O13" i="13"/>
  <c r="O17" i="13" s="1"/>
  <c r="Y8" i="13"/>
  <c r="W8" i="13"/>
  <c r="U8" i="13"/>
  <c r="S8" i="13"/>
  <c r="Q8" i="13"/>
  <c r="O8" i="13"/>
  <c r="Y7" i="13"/>
  <c r="W7" i="13"/>
  <c r="U7" i="13"/>
  <c r="S7" i="13"/>
  <c r="Q7" i="13"/>
  <c r="O7" i="13"/>
  <c r="Y6" i="13"/>
  <c r="W6" i="13"/>
  <c r="U6" i="13"/>
  <c r="S6" i="13"/>
  <c r="Q6" i="13"/>
  <c r="O6" i="13"/>
  <c r="M12" i="13" l="1"/>
  <c r="K12" i="13"/>
  <c r="AA13" i="13"/>
  <c r="AA11" i="13"/>
  <c r="K11" i="13"/>
  <c r="E14" i="13"/>
  <c r="AC11" i="13"/>
  <c r="I14" i="13"/>
  <c r="I12" i="13"/>
  <c r="E11" i="13"/>
  <c r="C7" i="13"/>
  <c r="AK13" i="13"/>
  <c r="AK14" i="13"/>
  <c r="AE11" i="13"/>
  <c r="AK12" i="13"/>
  <c r="I9" i="13"/>
  <c r="I11" i="13"/>
  <c r="E13" i="13"/>
  <c r="AK11" i="13"/>
  <c r="AK10" i="13"/>
  <c r="AK9" i="13"/>
  <c r="AG13" i="13"/>
  <c r="AG9" i="13"/>
  <c r="AE9" i="13"/>
  <c r="AE12" i="13"/>
  <c r="AA10" i="13"/>
  <c r="AA7" i="13"/>
  <c r="AA9" i="13"/>
  <c r="AA8" i="13"/>
  <c r="AA6" i="13"/>
  <c r="M11" i="13"/>
  <c r="K7" i="13"/>
  <c r="I13" i="13"/>
  <c r="G10" i="13"/>
  <c r="AK6" i="13"/>
  <c r="AK7" i="13"/>
  <c r="AK8" i="13"/>
  <c r="AI14" i="13"/>
  <c r="AI11" i="13"/>
  <c r="AI13" i="13"/>
  <c r="AI12" i="13"/>
  <c r="AI10" i="13"/>
  <c r="AI7" i="13"/>
  <c r="AI9" i="13"/>
  <c r="AI8" i="13"/>
  <c r="AI6" i="13"/>
  <c r="K8" i="13"/>
  <c r="K9" i="13"/>
  <c r="K6" i="13"/>
  <c r="K10" i="13"/>
  <c r="AE13" i="13"/>
  <c r="AG6" i="13"/>
  <c r="AG10" i="13"/>
  <c r="AG7" i="13"/>
  <c r="AG8" i="13"/>
  <c r="M10" i="13"/>
  <c r="AE10" i="13"/>
  <c r="AE6" i="13"/>
  <c r="AE7" i="13"/>
  <c r="AE8" i="13"/>
  <c r="AC12" i="13"/>
  <c r="AC10" i="13"/>
  <c r="AC7" i="13"/>
  <c r="AC9" i="13"/>
  <c r="AC8" i="13"/>
  <c r="AC6" i="13"/>
  <c r="M6" i="13"/>
  <c r="M7" i="13"/>
  <c r="M9" i="13"/>
  <c r="M8" i="13"/>
  <c r="I10" i="13"/>
  <c r="I7" i="13"/>
  <c r="I8" i="13"/>
  <c r="I6" i="13"/>
  <c r="E10" i="13"/>
  <c r="E9" i="13"/>
  <c r="E8" i="13"/>
  <c r="E7" i="13"/>
  <c r="E6" i="13"/>
  <c r="AL15" i="13"/>
  <c r="AL17" i="13" s="1"/>
  <c r="G11" i="13"/>
  <c r="G7" i="13"/>
  <c r="AF17" i="13"/>
  <c r="G8" i="13"/>
  <c r="G9" i="13"/>
  <c r="F17" i="13"/>
  <c r="C8" i="13"/>
  <c r="C9" i="13"/>
  <c r="B17" i="13"/>
  <c r="O15" i="13"/>
  <c r="W15" i="13"/>
  <c r="Q15" i="13"/>
  <c r="Y15" i="13"/>
  <c r="S15" i="13"/>
  <c r="U15" i="13"/>
  <c r="S15" i="4"/>
  <c r="R15" i="4"/>
  <c r="Q15" i="4"/>
  <c r="P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A15" i="13" l="1"/>
  <c r="AA17" i="13" s="1"/>
  <c r="K15" i="13"/>
  <c r="K17" i="13" s="1"/>
  <c r="AK15" i="13"/>
  <c r="AK17" i="13" s="1"/>
  <c r="AM14" i="13"/>
  <c r="AI15" i="13"/>
  <c r="AI17" i="13" s="1"/>
  <c r="AG15" i="13"/>
  <c r="AG17" i="13" s="1"/>
  <c r="AM13" i="13"/>
  <c r="AE15" i="13"/>
  <c r="AE17" i="13" s="1"/>
  <c r="AM12" i="13"/>
  <c r="AC15" i="13"/>
  <c r="AC17" i="13" s="1"/>
  <c r="M15" i="13"/>
  <c r="M17" i="13" s="1"/>
  <c r="I15" i="13"/>
  <c r="I17" i="13" s="1"/>
  <c r="AM10" i="13"/>
  <c r="E15" i="13"/>
  <c r="E17" i="13" s="1"/>
  <c r="AM6" i="13"/>
  <c r="AM8" i="13"/>
  <c r="AM7" i="13"/>
  <c r="AM9" i="13"/>
  <c r="AM11" i="13"/>
  <c r="G15" i="13"/>
  <c r="G17" i="13" s="1"/>
  <c r="C15" i="13"/>
  <c r="C17" i="13" s="1"/>
  <c r="AJ36" i="6"/>
  <c r="AJ35" i="6"/>
  <c r="AJ34" i="6"/>
  <c r="AJ33" i="6"/>
  <c r="AJ32" i="6"/>
  <c r="AH36" i="6"/>
  <c r="AH35" i="6"/>
  <c r="AH34" i="6"/>
  <c r="AH33" i="6"/>
  <c r="AH32" i="6"/>
  <c r="AF36" i="6"/>
  <c r="AF35" i="6"/>
  <c r="AF34" i="6"/>
  <c r="AF33" i="6"/>
  <c r="AF32" i="6"/>
  <c r="AD36" i="6"/>
  <c r="AB36" i="6"/>
  <c r="AB35" i="6"/>
  <c r="AB34" i="6"/>
  <c r="AB33" i="6"/>
  <c r="AB32" i="6"/>
  <c r="Z36" i="6"/>
  <c r="Z35" i="6"/>
  <c r="Z34" i="6"/>
  <c r="Z33" i="6"/>
  <c r="Z32" i="6"/>
  <c r="L36" i="6"/>
  <c r="L35" i="6"/>
  <c r="L34" i="6"/>
  <c r="L33" i="6"/>
  <c r="L32" i="6"/>
  <c r="J36" i="6"/>
  <c r="J35" i="6"/>
  <c r="J34" i="6"/>
  <c r="J33" i="6"/>
  <c r="J32" i="6"/>
  <c r="H36" i="6"/>
  <c r="H35" i="6"/>
  <c r="H34" i="6"/>
  <c r="H33" i="6"/>
  <c r="H32" i="6"/>
  <c r="F36" i="6"/>
  <c r="F35" i="6"/>
  <c r="F34" i="6"/>
  <c r="F33" i="6"/>
  <c r="F32" i="6"/>
  <c r="D36" i="6"/>
  <c r="D35" i="6"/>
  <c r="D34" i="6"/>
  <c r="D33" i="6"/>
  <c r="D32" i="6"/>
  <c r="B36" i="6"/>
  <c r="B35" i="6"/>
  <c r="C35" i="6" s="1"/>
  <c r="C39" i="6" s="1"/>
  <c r="B34" i="6"/>
  <c r="B33" i="6"/>
  <c r="C33" i="6" s="1"/>
  <c r="B32" i="6"/>
  <c r="X37" i="6"/>
  <c r="X39" i="6" s="1"/>
  <c r="V37" i="6"/>
  <c r="V39" i="6" s="1"/>
  <c r="T37" i="6"/>
  <c r="T39" i="6" s="1"/>
  <c r="R37" i="6"/>
  <c r="R39" i="6" s="1"/>
  <c r="P37" i="6"/>
  <c r="P39" i="6" s="1"/>
  <c r="N37" i="6"/>
  <c r="N39" i="6" s="1"/>
  <c r="Y36" i="6"/>
  <c r="W36" i="6"/>
  <c r="U36" i="6"/>
  <c r="S36" i="6"/>
  <c r="Q36" i="6"/>
  <c r="O36" i="6"/>
  <c r="Y35" i="6"/>
  <c r="Y39" i="6" s="1"/>
  <c r="W35" i="6"/>
  <c r="W39" i="6" s="1"/>
  <c r="U35" i="6"/>
  <c r="U39" i="6" s="1"/>
  <c r="S35" i="6"/>
  <c r="S39" i="6" s="1"/>
  <c r="Q35" i="6"/>
  <c r="Q39" i="6" s="1"/>
  <c r="O35" i="6"/>
  <c r="O39" i="6" s="1"/>
  <c r="Y34" i="6"/>
  <c r="W34" i="6"/>
  <c r="U34" i="6"/>
  <c r="S34" i="6"/>
  <c r="Q34" i="6"/>
  <c r="O34" i="6"/>
  <c r="Y33" i="6"/>
  <c r="W33" i="6"/>
  <c r="U33" i="6"/>
  <c r="S33" i="6"/>
  <c r="Q33" i="6"/>
  <c r="O33" i="6"/>
  <c r="Y32" i="6"/>
  <c r="W32" i="6"/>
  <c r="U32" i="6"/>
  <c r="S32" i="6"/>
  <c r="Q32" i="6"/>
  <c r="O32" i="6"/>
  <c r="AJ23" i="5"/>
  <c r="AJ22" i="5"/>
  <c r="AH23" i="5"/>
  <c r="AH22" i="5"/>
  <c r="AF23" i="5"/>
  <c r="AF22" i="5"/>
  <c r="AD23" i="5"/>
  <c r="AD22" i="5"/>
  <c r="AB23" i="5"/>
  <c r="AB22" i="5"/>
  <c r="Z23" i="5"/>
  <c r="Z22" i="5"/>
  <c r="L23" i="5"/>
  <c r="L22" i="5"/>
  <c r="J23" i="5"/>
  <c r="J22" i="5"/>
  <c r="H23" i="5"/>
  <c r="H22" i="5"/>
  <c r="F23" i="5"/>
  <c r="F22" i="5"/>
  <c r="D23" i="5"/>
  <c r="D22" i="5"/>
  <c r="B23" i="5"/>
  <c r="B22" i="5"/>
  <c r="X24" i="5"/>
  <c r="V24" i="5"/>
  <c r="T24" i="5"/>
  <c r="R24" i="5"/>
  <c r="P24" i="5"/>
  <c r="N24" i="5"/>
  <c r="Y23" i="5"/>
  <c r="W23" i="5"/>
  <c r="U23" i="5"/>
  <c r="S23" i="5"/>
  <c r="Q23" i="5"/>
  <c r="O23" i="5"/>
  <c r="Y22" i="5"/>
  <c r="W22" i="5"/>
  <c r="U22" i="5"/>
  <c r="U24" i="5" s="1"/>
  <c r="S22" i="5"/>
  <c r="Q22" i="5"/>
  <c r="O22" i="5"/>
  <c r="M23" i="4"/>
  <c r="L23" i="4"/>
  <c r="K23" i="4"/>
  <c r="J23" i="4"/>
  <c r="I23" i="4"/>
  <c r="H23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2" i="4"/>
  <c r="B21" i="4"/>
  <c r="AJ24" i="6"/>
  <c r="AJ26" i="6" s="1"/>
  <c r="AH24" i="6"/>
  <c r="AH26" i="6" s="1"/>
  <c r="AF24" i="6"/>
  <c r="AF26" i="6" s="1"/>
  <c r="AD26" i="6"/>
  <c r="AB24" i="6"/>
  <c r="AB26" i="6" s="1"/>
  <c r="Z24" i="6"/>
  <c r="Z26" i="6" s="1"/>
  <c r="X24" i="6"/>
  <c r="X26" i="6" s="1"/>
  <c r="V24" i="6"/>
  <c r="V26" i="6" s="1"/>
  <c r="T24" i="6"/>
  <c r="T26" i="6" s="1"/>
  <c r="R24" i="6"/>
  <c r="R26" i="6" s="1"/>
  <c r="P24" i="6"/>
  <c r="P26" i="6" s="1"/>
  <c r="N24" i="6"/>
  <c r="N26" i="6" s="1"/>
  <c r="L24" i="6"/>
  <c r="L26" i="6" s="1"/>
  <c r="J24" i="6"/>
  <c r="J26" i="6" s="1"/>
  <c r="H24" i="6"/>
  <c r="H26" i="6" s="1"/>
  <c r="F24" i="6"/>
  <c r="F26" i="6" s="1"/>
  <c r="D24" i="6"/>
  <c r="E22" i="6" s="1"/>
  <c r="E26" i="6" s="1"/>
  <c r="B24" i="6"/>
  <c r="B26" i="6" s="1"/>
  <c r="AL23" i="6"/>
  <c r="Y23" i="6"/>
  <c r="W23" i="6"/>
  <c r="U23" i="6"/>
  <c r="S23" i="6"/>
  <c r="Q23" i="6"/>
  <c r="O23" i="6"/>
  <c r="C23" i="6"/>
  <c r="AL22" i="6"/>
  <c r="Y22" i="6"/>
  <c r="Y26" i="6" s="1"/>
  <c r="W22" i="6"/>
  <c r="W26" i="6" s="1"/>
  <c r="U22" i="6"/>
  <c r="U26" i="6" s="1"/>
  <c r="S22" i="6"/>
  <c r="S26" i="6" s="1"/>
  <c r="Q22" i="6"/>
  <c r="Q26" i="6" s="1"/>
  <c r="O22" i="6"/>
  <c r="O26" i="6" s="1"/>
  <c r="C22" i="6"/>
  <c r="C26" i="6" s="1"/>
  <c r="AL21" i="6"/>
  <c r="Y21" i="6"/>
  <c r="W21" i="6"/>
  <c r="U21" i="6"/>
  <c r="S21" i="6"/>
  <c r="Q21" i="6"/>
  <c r="O21" i="6"/>
  <c r="AL20" i="6"/>
  <c r="Y20" i="6"/>
  <c r="W20" i="6"/>
  <c r="U20" i="6"/>
  <c r="S20" i="6"/>
  <c r="Q20" i="6"/>
  <c r="O20" i="6"/>
  <c r="C20" i="6"/>
  <c r="AL19" i="6"/>
  <c r="Y19" i="6"/>
  <c r="W19" i="6"/>
  <c r="U19" i="6"/>
  <c r="S19" i="6"/>
  <c r="Q19" i="6"/>
  <c r="O19" i="6"/>
  <c r="AJ16" i="5"/>
  <c r="AK14" i="5" s="1"/>
  <c r="AH16" i="5"/>
  <c r="AI14" i="5" s="1"/>
  <c r="AF16" i="5"/>
  <c r="AG14" i="5" s="1"/>
  <c r="AD16" i="5"/>
  <c r="AE14" i="5" s="1"/>
  <c r="AB16" i="5"/>
  <c r="AC15" i="5" s="1"/>
  <c r="Z16" i="5"/>
  <c r="AA15" i="5" s="1"/>
  <c r="X16" i="5"/>
  <c r="V16" i="5"/>
  <c r="T16" i="5"/>
  <c r="R16" i="5"/>
  <c r="P16" i="5"/>
  <c r="N16" i="5"/>
  <c r="L16" i="5"/>
  <c r="M14" i="5" s="1"/>
  <c r="J16" i="5"/>
  <c r="K14" i="5" s="1"/>
  <c r="H16" i="5"/>
  <c r="I15" i="5" s="1"/>
  <c r="F16" i="5"/>
  <c r="G15" i="5" s="1"/>
  <c r="D16" i="5"/>
  <c r="E15" i="5" s="1"/>
  <c r="B16" i="5"/>
  <c r="C14" i="5" s="1"/>
  <c r="AL15" i="5"/>
  <c r="Y15" i="5"/>
  <c r="W15" i="5"/>
  <c r="U15" i="5"/>
  <c r="S15" i="5"/>
  <c r="Q15" i="5"/>
  <c r="O15" i="5"/>
  <c r="AL14" i="5"/>
  <c r="Y14" i="5"/>
  <c r="W14" i="5"/>
  <c r="W16" i="5" s="1"/>
  <c r="U14" i="5"/>
  <c r="S14" i="5"/>
  <c r="Q14" i="5"/>
  <c r="O14" i="5"/>
  <c r="O16" i="5" s="1"/>
  <c r="L16" i="4"/>
  <c r="H16" i="4"/>
  <c r="S16" i="4"/>
  <c r="R16" i="4"/>
  <c r="Q16" i="4"/>
  <c r="P16" i="4"/>
  <c r="O16" i="4"/>
  <c r="N16" i="4"/>
  <c r="M16" i="4"/>
  <c r="K16" i="4"/>
  <c r="J16" i="4"/>
  <c r="I16" i="4"/>
  <c r="G16" i="4"/>
  <c r="F16" i="4"/>
  <c r="E16" i="4"/>
  <c r="D16" i="4"/>
  <c r="C16" i="4"/>
  <c r="B16" i="4"/>
  <c r="U16" i="5" l="1"/>
  <c r="C19" i="6"/>
  <c r="C21" i="6"/>
  <c r="I22" i="6"/>
  <c r="I26" i="6" s="1"/>
  <c r="C15" i="5"/>
  <c r="C16" i="5" s="1"/>
  <c r="AA14" i="5"/>
  <c r="AA16" i="5" s="1"/>
  <c r="G21" i="6"/>
  <c r="AC14" i="5"/>
  <c r="AC16" i="5" s="1"/>
  <c r="K22" i="6"/>
  <c r="K26" i="6" s="1"/>
  <c r="AK15" i="5"/>
  <c r="AK16" i="5" s="1"/>
  <c r="G20" i="6"/>
  <c r="S16" i="5"/>
  <c r="S24" i="5"/>
  <c r="Q24" i="6"/>
  <c r="Y24" i="6"/>
  <c r="W37" i="6"/>
  <c r="Q16" i="5"/>
  <c r="Y16" i="5"/>
  <c r="U37" i="6"/>
  <c r="K21" i="6"/>
  <c r="I21" i="6"/>
  <c r="AM15" i="13"/>
  <c r="AM17" i="13" s="1"/>
  <c r="AK22" i="6"/>
  <c r="AK21" i="6"/>
  <c r="AJ37" i="6"/>
  <c r="AJ39" i="6" s="1"/>
  <c r="AI21" i="6"/>
  <c r="AI15" i="5"/>
  <c r="AI16" i="5" s="1"/>
  <c r="AG22" i="6"/>
  <c r="AC23" i="6"/>
  <c r="AC19" i="6"/>
  <c r="AA22" i="6"/>
  <c r="E14" i="5"/>
  <c r="E16" i="5" s="1"/>
  <c r="M24" i="4"/>
  <c r="L24" i="4"/>
  <c r="AK23" i="6"/>
  <c r="AK20" i="6"/>
  <c r="AI19" i="6"/>
  <c r="AI23" i="6"/>
  <c r="AI22" i="6"/>
  <c r="AI20" i="6"/>
  <c r="AG15" i="5"/>
  <c r="AG16" i="5" s="1"/>
  <c r="AE15" i="5"/>
  <c r="AE16" i="5" s="1"/>
  <c r="AA20" i="6"/>
  <c r="M20" i="6"/>
  <c r="M15" i="5"/>
  <c r="M16" i="5" s="1"/>
  <c r="G14" i="5"/>
  <c r="G16" i="5" s="1"/>
  <c r="I19" i="6"/>
  <c r="I20" i="6"/>
  <c r="I23" i="6"/>
  <c r="J24" i="4"/>
  <c r="O24" i="5"/>
  <c r="W24" i="5"/>
  <c r="Q37" i="6"/>
  <c r="Y37" i="6"/>
  <c r="S24" i="6"/>
  <c r="O37" i="6"/>
  <c r="I14" i="5"/>
  <c r="I16" i="5" s="1"/>
  <c r="O24" i="6"/>
  <c r="W24" i="6"/>
  <c r="H24" i="4"/>
  <c r="Q24" i="5"/>
  <c r="Y24" i="5"/>
  <c r="K15" i="5"/>
  <c r="K16" i="5" s="1"/>
  <c r="E23" i="6"/>
  <c r="E19" i="6"/>
  <c r="E21" i="6"/>
  <c r="D37" i="6"/>
  <c r="D39" i="6" s="1"/>
  <c r="AD24" i="5"/>
  <c r="AE22" i="5" s="1"/>
  <c r="H24" i="5"/>
  <c r="I22" i="5" s="1"/>
  <c r="D24" i="5"/>
  <c r="E23" i="5" s="1"/>
  <c r="K24" i="4"/>
  <c r="I24" i="4"/>
  <c r="AK19" i="6"/>
  <c r="AJ24" i="5"/>
  <c r="AG19" i="6"/>
  <c r="AG21" i="6"/>
  <c r="AG23" i="6"/>
  <c r="AG20" i="6"/>
  <c r="AF24" i="5"/>
  <c r="AG22" i="5" s="1"/>
  <c r="AE23" i="6"/>
  <c r="AE22" i="6"/>
  <c r="AE19" i="6"/>
  <c r="AE20" i="6"/>
  <c r="AE21" i="6"/>
  <c r="AC21" i="6"/>
  <c r="AC22" i="6"/>
  <c r="AC20" i="6"/>
  <c r="AB24" i="5"/>
  <c r="AC22" i="5" s="1"/>
  <c r="G23" i="6"/>
  <c r="G22" i="6"/>
  <c r="G26" i="6" s="1"/>
  <c r="G19" i="6"/>
  <c r="S37" i="6"/>
  <c r="H37" i="6"/>
  <c r="H39" i="6" s="1"/>
  <c r="U24" i="6"/>
  <c r="F37" i="6"/>
  <c r="G34" i="6" s="1"/>
  <c r="AB37" i="6"/>
  <c r="AL33" i="6"/>
  <c r="F24" i="5"/>
  <c r="G22" i="5" s="1"/>
  <c r="AA23" i="6"/>
  <c r="AA19" i="6"/>
  <c r="AA21" i="6"/>
  <c r="Z37" i="6"/>
  <c r="AA35" i="6" s="1"/>
  <c r="Z24" i="5"/>
  <c r="AA22" i="5" s="1"/>
  <c r="M23" i="6"/>
  <c r="M22" i="6"/>
  <c r="M19" i="6"/>
  <c r="M21" i="6"/>
  <c r="L37" i="6"/>
  <c r="M34" i="6" s="1"/>
  <c r="L24" i="5"/>
  <c r="M23" i="5" s="1"/>
  <c r="K23" i="6"/>
  <c r="K19" i="6"/>
  <c r="K20" i="6"/>
  <c r="J37" i="6"/>
  <c r="K35" i="6" s="1"/>
  <c r="K39" i="6" s="1"/>
  <c r="T15" i="4"/>
  <c r="T16" i="4" s="1"/>
  <c r="AH37" i="6"/>
  <c r="AF37" i="6"/>
  <c r="AG34" i="6" s="1"/>
  <c r="AD37" i="6"/>
  <c r="AE36" i="6" s="1"/>
  <c r="AL32" i="6"/>
  <c r="AL35" i="6"/>
  <c r="AL36" i="6"/>
  <c r="AL34" i="6"/>
  <c r="B37" i="6"/>
  <c r="B39" i="6" s="1"/>
  <c r="AH24" i="5"/>
  <c r="AI23" i="5" s="1"/>
  <c r="J24" i="5"/>
  <c r="AL22" i="5"/>
  <c r="AL23" i="5"/>
  <c r="B24" i="5"/>
  <c r="C22" i="5" s="1"/>
  <c r="AL16" i="5"/>
  <c r="AM14" i="5" s="1"/>
  <c r="T22" i="4"/>
  <c r="C23" i="4"/>
  <c r="C24" i="4" s="1"/>
  <c r="T21" i="4"/>
  <c r="AL24" i="6"/>
  <c r="AL26" i="6" s="1"/>
  <c r="D26" i="6"/>
  <c r="E20" i="6"/>
  <c r="AL7" i="5"/>
  <c r="AL6" i="5"/>
  <c r="AL10" i="6"/>
  <c r="AL9" i="6"/>
  <c r="AL8" i="6"/>
  <c r="AL7" i="6"/>
  <c r="AL6" i="6"/>
  <c r="C24" i="6" l="1"/>
  <c r="C34" i="6"/>
  <c r="AK26" i="6"/>
  <c r="AA26" i="6"/>
  <c r="E22" i="5"/>
  <c r="E24" i="5" s="1"/>
  <c r="AC26" i="6"/>
  <c r="C23" i="5"/>
  <c r="C24" i="5" s="1"/>
  <c r="AK35" i="6"/>
  <c r="AK32" i="6"/>
  <c r="AK36" i="6"/>
  <c r="AK33" i="6"/>
  <c r="AK34" i="6"/>
  <c r="AI26" i="6"/>
  <c r="AI24" i="6"/>
  <c r="AG26" i="6"/>
  <c r="I32" i="6"/>
  <c r="C32" i="6"/>
  <c r="I24" i="6"/>
  <c r="AI22" i="5"/>
  <c r="AI24" i="5" s="1"/>
  <c r="AE23" i="5"/>
  <c r="AE24" i="5" s="1"/>
  <c r="I23" i="5"/>
  <c r="I24" i="5" s="1"/>
  <c r="AK24" i="6"/>
  <c r="AG35" i="6"/>
  <c r="AG24" i="6"/>
  <c r="AE26" i="6"/>
  <c r="I36" i="6"/>
  <c r="I34" i="6"/>
  <c r="I35" i="6"/>
  <c r="I39" i="6" s="1"/>
  <c r="I33" i="6"/>
  <c r="G24" i="6"/>
  <c r="F39" i="6"/>
  <c r="G33" i="6"/>
  <c r="G23" i="5"/>
  <c r="G24" i="5" s="1"/>
  <c r="E24" i="6"/>
  <c r="E34" i="6"/>
  <c r="E32" i="6"/>
  <c r="E36" i="6"/>
  <c r="E35" i="6"/>
  <c r="E39" i="6" s="1"/>
  <c r="E33" i="6"/>
  <c r="C36" i="6"/>
  <c r="AE24" i="6"/>
  <c r="AE34" i="6"/>
  <c r="AA23" i="5"/>
  <c r="AA24" i="5" s="1"/>
  <c r="M22" i="5"/>
  <c r="M24" i="5" s="1"/>
  <c r="AK22" i="5"/>
  <c r="AK23" i="5"/>
  <c r="AI36" i="6"/>
  <c r="AI33" i="6"/>
  <c r="AI34" i="6"/>
  <c r="AI35" i="6"/>
  <c r="AH39" i="6"/>
  <c r="AI32" i="6"/>
  <c r="AG33" i="6"/>
  <c r="AG36" i="6"/>
  <c r="AF39" i="6"/>
  <c r="AG32" i="6"/>
  <c r="AG23" i="5"/>
  <c r="AG24" i="5" s="1"/>
  <c r="AD39" i="6"/>
  <c r="AE35" i="6"/>
  <c r="AE39" i="6" s="1"/>
  <c r="AE33" i="6"/>
  <c r="AE32" i="6"/>
  <c r="AC24" i="6"/>
  <c r="AC33" i="6"/>
  <c r="AC35" i="6"/>
  <c r="AC34" i="6"/>
  <c r="AC23" i="5"/>
  <c r="AC24" i="5" s="1"/>
  <c r="G35" i="6"/>
  <c r="G39" i="6" s="1"/>
  <c r="G36" i="6"/>
  <c r="G32" i="6"/>
  <c r="K24" i="6"/>
  <c r="AC36" i="6"/>
  <c r="AC32" i="6"/>
  <c r="AA24" i="6"/>
  <c r="Z39" i="6"/>
  <c r="AA34" i="6"/>
  <c r="AM20" i="6"/>
  <c r="AA33" i="6"/>
  <c r="AA36" i="6"/>
  <c r="AA39" i="6" s="1"/>
  <c r="AA32" i="6"/>
  <c r="M33" i="6"/>
  <c r="M26" i="6"/>
  <c r="M24" i="6"/>
  <c r="AM22" i="6"/>
  <c r="M32" i="6"/>
  <c r="M35" i="6"/>
  <c r="AM21" i="6"/>
  <c r="L39" i="6"/>
  <c r="M36" i="6"/>
  <c r="K34" i="6"/>
  <c r="K36" i="6"/>
  <c r="J39" i="6"/>
  <c r="K32" i="6"/>
  <c r="K33" i="6"/>
  <c r="AM15" i="5"/>
  <c r="AM16" i="5" s="1"/>
  <c r="K22" i="5"/>
  <c r="K23" i="5"/>
  <c r="T23" i="4"/>
  <c r="T24" i="4" s="1"/>
  <c r="AL37" i="6"/>
  <c r="AM32" i="6" s="1"/>
  <c r="AM23" i="6"/>
  <c r="AL24" i="5"/>
  <c r="AM22" i="5" s="1"/>
  <c r="AM19" i="6"/>
  <c r="AK39" i="6" l="1"/>
  <c r="AK37" i="6"/>
  <c r="AG39" i="6"/>
  <c r="C37" i="6"/>
  <c r="AC39" i="6"/>
  <c r="I37" i="6"/>
  <c r="E37" i="6"/>
  <c r="AE37" i="6"/>
  <c r="AK24" i="5"/>
  <c r="AI39" i="6"/>
  <c r="AI37" i="6"/>
  <c r="AG37" i="6"/>
  <c r="G37" i="6"/>
  <c r="AC37" i="6"/>
  <c r="M39" i="6"/>
  <c r="AM26" i="6"/>
  <c r="AA37" i="6"/>
  <c r="AM24" i="6"/>
  <c r="M37" i="6"/>
  <c r="AM33" i="6"/>
  <c r="AM34" i="6"/>
  <c r="K37" i="6"/>
  <c r="K24" i="5"/>
  <c r="AL39" i="6"/>
  <c r="AM35" i="6"/>
  <c r="AM36" i="6"/>
  <c r="AM23" i="5"/>
  <c r="AM24" i="5" s="1"/>
  <c r="B23" i="4"/>
  <c r="B24" i="4" s="1"/>
  <c r="AM39" i="6" l="1"/>
  <c r="AM37" i="6"/>
  <c r="AJ11" i="6" l="1"/>
  <c r="AJ13" i="6" s="1"/>
  <c r="AH11" i="6"/>
  <c r="AH13" i="6" s="1"/>
  <c r="AF11" i="6"/>
  <c r="AD11" i="6"/>
  <c r="AD13" i="6" s="1"/>
  <c r="AB11" i="6"/>
  <c r="AB13" i="6" s="1"/>
  <c r="Z11" i="6"/>
  <c r="Z13" i="6" s="1"/>
  <c r="AG8" i="6"/>
  <c r="L11" i="6"/>
  <c r="L13" i="6" s="1"/>
  <c r="J11" i="6"/>
  <c r="J13" i="6" s="1"/>
  <c r="H11" i="6"/>
  <c r="H13" i="6" s="1"/>
  <c r="F11" i="6"/>
  <c r="F13" i="6" s="1"/>
  <c r="D11" i="6"/>
  <c r="D13" i="6" s="1"/>
  <c r="AJ8" i="5"/>
  <c r="AK7" i="5" s="1"/>
  <c r="AH8" i="5"/>
  <c r="AI6" i="5" s="1"/>
  <c r="AF8" i="5"/>
  <c r="AG6" i="5" s="1"/>
  <c r="AD8" i="5"/>
  <c r="AE7" i="5" s="1"/>
  <c r="AB8" i="5"/>
  <c r="AC7" i="5" s="1"/>
  <c r="Z8" i="5"/>
  <c r="AA6" i="5" s="1"/>
  <c r="Y10" i="6"/>
  <c r="W10" i="6"/>
  <c r="U10" i="6"/>
  <c r="S10" i="6"/>
  <c r="Q10" i="6"/>
  <c r="O10" i="6"/>
  <c r="S8" i="4" l="1"/>
  <c r="S23" i="4"/>
  <c r="S24" i="4" s="1"/>
  <c r="R8" i="4"/>
  <c r="R23" i="4"/>
  <c r="R24" i="4" s="1"/>
  <c r="AG7" i="5"/>
  <c r="AG8" i="5" s="1"/>
  <c r="Q8" i="4"/>
  <c r="Q23" i="4"/>
  <c r="Q24" i="4" s="1"/>
  <c r="P8" i="4"/>
  <c r="P23" i="4"/>
  <c r="P24" i="4" s="1"/>
  <c r="O8" i="4"/>
  <c r="O23" i="4"/>
  <c r="O24" i="4" s="1"/>
  <c r="G10" i="6"/>
  <c r="N8" i="4"/>
  <c r="N23" i="4"/>
  <c r="N24" i="4" s="1"/>
  <c r="AA7" i="5"/>
  <c r="AA8" i="5" s="1"/>
  <c r="AG6" i="6"/>
  <c r="AF13" i="6"/>
  <c r="AC7" i="6"/>
  <c r="AC6" i="6"/>
  <c r="AA10" i="6"/>
  <c r="AA8" i="6"/>
  <c r="AA9" i="6"/>
  <c r="AA7" i="6"/>
  <c r="E10" i="6"/>
  <c r="AK8" i="6"/>
  <c r="AK9" i="6"/>
  <c r="AK7" i="6"/>
  <c r="AK6" i="6"/>
  <c r="AE9" i="6"/>
  <c r="AC8" i="6"/>
  <c r="AC9" i="6"/>
  <c r="AC10" i="6"/>
  <c r="AA6" i="6"/>
  <c r="M10" i="6"/>
  <c r="I10" i="6"/>
  <c r="E9" i="6"/>
  <c r="E13" i="6" s="1"/>
  <c r="E6" i="6"/>
  <c r="E7" i="6"/>
  <c r="E8" i="6"/>
  <c r="AI7" i="5"/>
  <c r="AI8" i="5" s="1"/>
  <c r="AK10" i="6"/>
  <c r="AK6" i="5"/>
  <c r="AK8" i="5" s="1"/>
  <c r="AI10" i="6"/>
  <c r="AI7" i="6"/>
  <c r="AI9" i="6"/>
  <c r="AI8" i="6"/>
  <c r="AI6" i="6"/>
  <c r="AG9" i="6"/>
  <c r="AG10" i="6"/>
  <c r="AG7" i="6"/>
  <c r="AE10" i="6"/>
  <c r="AE8" i="6"/>
  <c r="AE7" i="6"/>
  <c r="AE6" i="6"/>
  <c r="AE6" i="5"/>
  <c r="AE8" i="5" s="1"/>
  <c r="AC6" i="5"/>
  <c r="AC8" i="5" s="1"/>
  <c r="M9" i="6"/>
  <c r="M8" i="6"/>
  <c r="M7" i="6"/>
  <c r="M6" i="6"/>
  <c r="K10" i="6"/>
  <c r="K7" i="6"/>
  <c r="K9" i="6"/>
  <c r="K13" i="6" s="1"/>
  <c r="K8" i="6"/>
  <c r="K6" i="6"/>
  <c r="I9" i="6"/>
  <c r="I13" i="6" s="1"/>
  <c r="I8" i="6"/>
  <c r="I7" i="6"/>
  <c r="I6" i="6"/>
  <c r="G9" i="6"/>
  <c r="G13" i="6" s="1"/>
  <c r="G7" i="6"/>
  <c r="G8" i="6"/>
  <c r="G6" i="6"/>
  <c r="X11" i="6"/>
  <c r="X13" i="6" s="1"/>
  <c r="V11" i="6"/>
  <c r="V13" i="6" s="1"/>
  <c r="T11" i="6"/>
  <c r="T13" i="6" s="1"/>
  <c r="R11" i="6"/>
  <c r="R13" i="6" s="1"/>
  <c r="P11" i="6"/>
  <c r="P13" i="6" s="1"/>
  <c r="N11" i="6"/>
  <c r="N13" i="6" s="1"/>
  <c r="B11" i="6"/>
  <c r="Y9" i="6"/>
  <c r="Y13" i="6" s="1"/>
  <c r="Y8" i="6"/>
  <c r="Y7" i="6"/>
  <c r="Y6" i="6"/>
  <c r="W9" i="6"/>
  <c r="W13" i="6" s="1"/>
  <c r="W8" i="6"/>
  <c r="W7" i="6"/>
  <c r="W6" i="6"/>
  <c r="U9" i="6"/>
  <c r="U13" i="6" s="1"/>
  <c r="U8" i="6"/>
  <c r="U7" i="6"/>
  <c r="U6" i="6"/>
  <c r="S9" i="6"/>
  <c r="S13" i="6" s="1"/>
  <c r="S8" i="6"/>
  <c r="S7" i="6"/>
  <c r="S6" i="6"/>
  <c r="Q9" i="6"/>
  <c r="Q13" i="6" s="1"/>
  <c r="Q8" i="6"/>
  <c r="Q7" i="6"/>
  <c r="Q6" i="6"/>
  <c r="O9" i="6"/>
  <c r="O13" i="6" s="1"/>
  <c r="O8" i="6"/>
  <c r="O7" i="6"/>
  <c r="O6" i="6"/>
  <c r="C9" i="6"/>
  <c r="C13" i="6" s="1"/>
  <c r="C8" i="6"/>
  <c r="C6" i="6"/>
  <c r="Y7" i="5"/>
  <c r="Y6" i="5"/>
  <c r="W7" i="5"/>
  <c r="W6" i="5"/>
  <c r="U7" i="5"/>
  <c r="U6" i="5"/>
  <c r="S7" i="5"/>
  <c r="S6" i="5"/>
  <c r="Q7" i="5"/>
  <c r="Q6" i="5"/>
  <c r="O7" i="5"/>
  <c r="O6" i="5"/>
  <c r="X8" i="5"/>
  <c r="V8" i="5"/>
  <c r="T8" i="5"/>
  <c r="R8" i="5"/>
  <c r="P8" i="5"/>
  <c r="N8" i="5"/>
  <c r="L8" i="5"/>
  <c r="M6" i="5" s="1"/>
  <c r="J8" i="5"/>
  <c r="K7" i="5" s="1"/>
  <c r="H8" i="5"/>
  <c r="I6" i="5" s="1"/>
  <c r="F8" i="5"/>
  <c r="G7" i="5" s="1"/>
  <c r="D8" i="5"/>
  <c r="E6" i="5" s="1"/>
  <c r="B8" i="5"/>
  <c r="C7" i="5" s="1"/>
  <c r="B8" i="4"/>
  <c r="C8" i="4"/>
  <c r="H8" i="4"/>
  <c r="I8" i="4"/>
  <c r="J8" i="4"/>
  <c r="K8" i="4"/>
  <c r="M8" i="4"/>
  <c r="L8" i="4"/>
  <c r="D8" i="4" l="1"/>
  <c r="D23" i="4"/>
  <c r="D24" i="4" s="1"/>
  <c r="AA13" i="6"/>
  <c r="G8" i="4"/>
  <c r="G23" i="4"/>
  <c r="G24" i="4" s="1"/>
  <c r="F8" i="4"/>
  <c r="F23" i="4"/>
  <c r="F24" i="4" s="1"/>
  <c r="E8" i="4"/>
  <c r="E23" i="4"/>
  <c r="E24" i="4" s="1"/>
  <c r="M13" i="6"/>
  <c r="AK13" i="6"/>
  <c r="Q8" i="5"/>
  <c r="U8" i="5"/>
  <c r="Y8" i="5"/>
  <c r="AI13" i="6"/>
  <c r="AG13" i="6"/>
  <c r="AE13" i="6"/>
  <c r="AC13" i="6"/>
  <c r="AA11" i="6"/>
  <c r="AK11" i="6"/>
  <c r="AG11" i="6"/>
  <c r="AC11" i="6"/>
  <c r="E11" i="6"/>
  <c r="B13" i="6"/>
  <c r="C10" i="6"/>
  <c r="AI11" i="6"/>
  <c r="AE11" i="6"/>
  <c r="M11" i="6"/>
  <c r="K11" i="6"/>
  <c r="I11" i="6"/>
  <c r="G11" i="6"/>
  <c r="G6" i="5"/>
  <c r="G8" i="5" s="1"/>
  <c r="C7" i="6"/>
  <c r="K6" i="5"/>
  <c r="K8" i="5" s="1"/>
  <c r="C6" i="5"/>
  <c r="C8" i="5" s="1"/>
  <c r="O8" i="5"/>
  <c r="S8" i="5"/>
  <c r="W8" i="5"/>
  <c r="T7" i="4"/>
  <c r="T8" i="4" s="1"/>
  <c r="E7" i="5"/>
  <c r="I7" i="5"/>
  <c r="I8" i="5" s="1"/>
  <c r="M7" i="5"/>
  <c r="M8" i="5" s="1"/>
  <c r="O11" i="6"/>
  <c r="Q11" i="6"/>
  <c r="S11" i="6"/>
  <c r="U11" i="6"/>
  <c r="W11" i="6"/>
  <c r="Y11" i="6"/>
  <c r="C11" i="6" l="1"/>
  <c r="AL8" i="5"/>
  <c r="AM6" i="5" s="1"/>
  <c r="E8" i="5"/>
  <c r="AL11" i="6" l="1"/>
  <c r="AM7" i="5"/>
  <c r="AM8" i="5" s="1"/>
  <c r="AM7" i="6" l="1"/>
  <c r="AL13" i="6"/>
  <c r="AM10" i="6"/>
  <c r="AM9" i="6"/>
  <c r="AM8" i="6"/>
  <c r="AM6" i="6"/>
  <c r="AM13" i="6" l="1"/>
  <c r="AM11" i="6"/>
</calcChain>
</file>

<file path=xl/sharedStrings.xml><?xml version="1.0" encoding="utf-8"?>
<sst xmlns="http://schemas.openxmlformats.org/spreadsheetml/2006/main" count="306" uniqueCount="43">
  <si>
    <t>Mes</t>
  </si>
  <si>
    <t>Presupuestado</t>
  </si>
  <si>
    <t>Ejercido</t>
  </si>
  <si>
    <t>Local</t>
  </si>
  <si>
    <t>Foraneo</t>
  </si>
  <si>
    <t>Total</t>
  </si>
  <si>
    <t>Micro</t>
  </si>
  <si>
    <t>Pequeña</t>
  </si>
  <si>
    <t>Mediana</t>
  </si>
  <si>
    <t>Grande</t>
  </si>
  <si>
    <t>Concepto</t>
  </si>
  <si>
    <t>Economía Presupuestal</t>
  </si>
  <si>
    <t>% Economía Presupuestal</t>
  </si>
  <si>
    <t>Monto</t>
  </si>
  <si>
    <t>%</t>
  </si>
  <si>
    <t>Derrama MPyMES</t>
  </si>
  <si>
    <t>No Especificado</t>
  </si>
  <si>
    <t>Presupuestado SIIF</t>
  </si>
  <si>
    <t>Ejercido SIIF</t>
  </si>
  <si>
    <t>Local SIIF</t>
  </si>
  <si>
    <t>Foraneo SIIF</t>
  </si>
  <si>
    <t>Presupuestado TOTAL</t>
  </si>
  <si>
    <t>Ejercido TOTAL</t>
  </si>
  <si>
    <t>Local TOTAL</t>
  </si>
  <si>
    <t>Foraneo TOTAL</t>
  </si>
  <si>
    <t>Micro SIIF</t>
  </si>
  <si>
    <t>Pequeña SIIF</t>
  </si>
  <si>
    <t>Mediana SIIF</t>
  </si>
  <si>
    <t>Grande SIIF</t>
  </si>
  <si>
    <t>No Especificado SIIF</t>
  </si>
  <si>
    <t>Adjudicación Directa por Tabla Comparativa</t>
  </si>
  <si>
    <t>Invitación a Cuando Menos Tres Personas por Monto</t>
  </si>
  <si>
    <t>Licitación Pública Estatal</t>
  </si>
  <si>
    <t>Adjudicación Directa por Acuerdo del Comité</t>
  </si>
  <si>
    <t>Invitación a Cuando Menos Tres Personas por Excepción</t>
  </si>
  <si>
    <t>Licitación Pública Federal</t>
  </si>
  <si>
    <t>Invitación a Cuando Menos Tres Personas Federal</t>
  </si>
  <si>
    <t>Adjudicación Directa Federal</t>
  </si>
  <si>
    <t>Procedimientos Abiertos SIIF</t>
  </si>
  <si>
    <t>Adjudicación Directa por Acuerdo del Secretario</t>
  </si>
  <si>
    <t>Acumulado 25</t>
  </si>
  <si>
    <t>Programa Presupuestario:</t>
  </si>
  <si>
    <t>Eficiencia en la Gestión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</si>
</sst>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[$$-80A]#,##0.0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164" fontId="3" fillId="0" borderId="0" xfId="0" applyNumberFormat="1" applyFont="1"/>
    <xf numFmtId="165" fontId="3" fillId="0" borderId="0" xfId="1" applyNumberFormat="1" applyFont="1"/>
    <xf numFmtId="0" fontId="3" fillId="0" borderId="5" xfId="0" applyFont="1" applyBorder="1"/>
    <xf numFmtId="164" fontId="3" fillId="0" borderId="1" xfId="0" applyNumberFormat="1" applyFont="1" applyBorder="1"/>
    <xf numFmtId="10" fontId="4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3" fillId="0" borderId="7" xfId="0" applyFont="1" applyBorder="1"/>
    <xf numFmtId="10" fontId="4" fillId="0" borderId="8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10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7" fontId="3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/>
    <xf numFmtId="10" fontId="3" fillId="0" borderId="8" xfId="0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" xfId="0" applyNumberFormat="1" applyFont="1" applyBorder="1"/>
    <xf numFmtId="0" fontId="3" fillId="0" borderId="5" xfId="0" applyFont="1" applyBorder="1" applyAlignment="1">
      <alignment horizontal="center"/>
    </xf>
    <xf numFmtId="10" fontId="3" fillId="0" borderId="6" xfId="0" applyNumberFormat="1" applyFont="1" applyBorder="1"/>
    <xf numFmtId="10" fontId="3" fillId="0" borderId="8" xfId="0" applyNumberFormat="1" applyFont="1" applyBorder="1"/>
    <xf numFmtId="0" fontId="3" fillId="0" borderId="10" xfId="0" applyFont="1" applyBorder="1"/>
    <xf numFmtId="164" fontId="3" fillId="0" borderId="11" xfId="0" applyNumberFormat="1" applyFont="1" applyBorder="1"/>
    <xf numFmtId="10" fontId="4" fillId="0" borderId="1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11" xfId="0" applyNumberFormat="1" applyFont="1" applyBorder="1"/>
    <xf numFmtId="17" fontId="4" fillId="2" borderId="4" xfId="0" applyNumberFormat="1" applyFont="1" applyFill="1" applyBorder="1" applyAlignment="1">
      <alignment horizontal="center"/>
    </xf>
    <xf numFmtId="164" fontId="3" fillId="0" borderId="1" xfId="0" quotePrefix="1" applyNumberFormat="1" applyFont="1" applyBorder="1"/>
    <xf numFmtId="0" fontId="5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7" fontId="4" fillId="2" borderId="4" xfId="0" applyNumberFormat="1" applyFont="1" applyFill="1" applyBorder="1" applyAlignment="1">
      <alignment horizontal="center"/>
    </xf>
    <xf numFmtId="17" fontId="4" fillId="2" borderId="12" xfId="0" applyNumberFormat="1" applyFont="1" applyFill="1" applyBorder="1" applyAlignment="1">
      <alignment horizontal="center"/>
    </xf>
    <xf numFmtId="17" fontId="4" fillId="2" borderId="14" xfId="0" applyNumberFormat="1" applyFont="1" applyFill="1" applyBorder="1" applyAlignment="1">
      <alignment horizontal="center"/>
    </xf>
    <xf numFmtId="17" fontId="4" fillId="2" borderId="13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workbookViewId="0">
      <pane xSplit="1" ySplit="4" topLeftCell="P5" activePane="bottomRight" state="frozen"/>
      <selection pane="topRight" activeCell="B1" sqref="B1"/>
      <selection pane="bottomLeft" activeCell="A2" sqref="A2"/>
      <selection pane="bottomRight" activeCell="S6" sqref="S6"/>
    </sheetView>
  </sheetViews>
  <sheetFormatPr baseColWidth="10" defaultRowHeight="12.75" x14ac:dyDescent="0.2"/>
  <cols>
    <col min="1" max="1" width="30.7109375" customWidth="1"/>
    <col min="2" max="7" width="20.7109375" customWidth="1"/>
    <col min="8" max="13" width="20.7109375" hidden="1" customWidth="1"/>
    <col min="14" max="20" width="20.7109375" customWidth="1"/>
    <col min="21" max="26" width="15.7109375" customWidth="1"/>
    <col min="27" max="27" width="20.7109375" customWidth="1"/>
  </cols>
  <sheetData>
    <row r="1" spans="1:20" ht="15" x14ac:dyDescent="0.2">
      <c r="A1" s="1"/>
    </row>
    <row r="2" spans="1:20" ht="15.75" x14ac:dyDescent="0.25">
      <c r="A2" s="1" t="s">
        <v>41</v>
      </c>
      <c r="B2" s="35" t="s">
        <v>42</v>
      </c>
    </row>
    <row r="3" spans="1:20" ht="15.75" thickBot="1" x14ac:dyDescent="0.25">
      <c r="A3" s="1"/>
    </row>
    <row r="4" spans="1:20" ht="15.75" x14ac:dyDescent="0.25">
      <c r="A4" s="7" t="s">
        <v>0</v>
      </c>
      <c r="B4" s="8">
        <v>45658</v>
      </c>
      <c r="C4" s="8">
        <v>45689</v>
      </c>
      <c r="D4" s="8">
        <v>45717</v>
      </c>
      <c r="E4" s="8">
        <v>45748</v>
      </c>
      <c r="F4" s="8">
        <v>45778</v>
      </c>
      <c r="G4" s="8">
        <v>45809</v>
      </c>
      <c r="H4" s="8">
        <v>42186</v>
      </c>
      <c r="I4" s="8">
        <v>42217</v>
      </c>
      <c r="J4" s="8">
        <v>42248</v>
      </c>
      <c r="K4" s="8">
        <v>42278</v>
      </c>
      <c r="L4" s="8">
        <v>42309</v>
      </c>
      <c r="M4" s="8">
        <v>42339</v>
      </c>
      <c r="N4" s="8">
        <v>45839</v>
      </c>
      <c r="O4" s="8">
        <v>45870</v>
      </c>
      <c r="P4" s="8">
        <v>45901</v>
      </c>
      <c r="Q4" s="8">
        <v>45931</v>
      </c>
      <c r="R4" s="8">
        <v>45962</v>
      </c>
      <c r="S4" s="8">
        <v>45992</v>
      </c>
      <c r="T4" s="33" t="s">
        <v>40</v>
      </c>
    </row>
    <row r="5" spans="1:20" ht="15.75" x14ac:dyDescent="0.25">
      <c r="A5" s="4" t="s">
        <v>1</v>
      </c>
      <c r="B5" s="5">
        <v>0</v>
      </c>
      <c r="C5" s="5">
        <v>0</v>
      </c>
      <c r="D5" s="5">
        <v>0</v>
      </c>
      <c r="E5" s="5">
        <v>990794.3</v>
      </c>
      <c r="F5" s="5">
        <v>5127663</v>
      </c>
      <c r="G5" s="5">
        <v>4435687.4800000004</v>
      </c>
      <c r="H5" s="5"/>
      <c r="I5" s="5"/>
      <c r="J5" s="5"/>
      <c r="K5" s="5"/>
      <c r="L5" s="5"/>
      <c r="M5" s="5"/>
      <c r="N5" s="5">
        <v>0</v>
      </c>
      <c r="O5" s="5">
        <v>70000</v>
      </c>
      <c r="P5" s="5">
        <v>200000</v>
      </c>
      <c r="Q5" s="5">
        <v>0</v>
      </c>
      <c r="R5" s="5">
        <v>129829339.33</v>
      </c>
      <c r="S5" s="5"/>
      <c r="T5" s="31">
        <f>SUM(B5:S5)</f>
        <v>140653484.11000001</v>
      </c>
    </row>
    <row r="6" spans="1:20" ht="15.75" x14ac:dyDescent="0.25">
      <c r="A6" s="4" t="s">
        <v>2</v>
      </c>
      <c r="B6" s="5">
        <v>0</v>
      </c>
      <c r="C6" s="5">
        <v>0</v>
      </c>
      <c r="D6" s="5">
        <v>0</v>
      </c>
      <c r="E6" s="5">
        <v>901033.5</v>
      </c>
      <c r="F6" s="5">
        <v>5127662.97</v>
      </c>
      <c r="G6" s="5">
        <v>4435687.4800000004</v>
      </c>
      <c r="H6" s="5"/>
      <c r="I6" s="5"/>
      <c r="J6" s="5"/>
      <c r="K6" s="5"/>
      <c r="L6" s="5"/>
      <c r="M6" s="5"/>
      <c r="N6" s="5">
        <v>0</v>
      </c>
      <c r="O6" s="5">
        <v>70000</v>
      </c>
      <c r="P6" s="5">
        <v>200000</v>
      </c>
      <c r="Q6" s="5">
        <v>0</v>
      </c>
      <c r="R6" s="5">
        <v>124397120.52</v>
      </c>
      <c r="S6" s="5"/>
      <c r="T6" s="31">
        <f>SUM(B6:S6)</f>
        <v>135131504.47</v>
      </c>
    </row>
    <row r="7" spans="1:20" ht="15.75" x14ac:dyDescent="0.25">
      <c r="A7" s="4" t="s">
        <v>11</v>
      </c>
      <c r="B7" s="5">
        <f>B5-B6</f>
        <v>0</v>
      </c>
      <c r="C7" s="5">
        <f t="shared" ref="C7:S7" si="0">C5-C6</f>
        <v>0</v>
      </c>
      <c r="D7" s="5">
        <f t="shared" si="0"/>
        <v>0</v>
      </c>
      <c r="E7" s="5">
        <f t="shared" si="0"/>
        <v>89760.800000000047</v>
      </c>
      <c r="F7" s="5">
        <f t="shared" si="0"/>
        <v>3.0000000260770321E-2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 t="shared" si="0"/>
        <v>0</v>
      </c>
      <c r="P7" s="5">
        <f t="shared" si="0"/>
        <v>0</v>
      </c>
      <c r="Q7" s="5">
        <f t="shared" si="0"/>
        <v>0</v>
      </c>
      <c r="R7" s="5">
        <f t="shared" si="0"/>
        <v>5432218.8100000024</v>
      </c>
      <c r="S7" s="5">
        <f t="shared" si="0"/>
        <v>0</v>
      </c>
      <c r="T7" s="31">
        <f t="shared" ref="T7" si="1">(T5-T6)</f>
        <v>5521979.6400000155</v>
      </c>
    </row>
    <row r="8" spans="1:20" ht="16.5" thickBot="1" x14ac:dyDescent="0.3">
      <c r="A8" s="9" t="s">
        <v>12</v>
      </c>
      <c r="B8" s="10" t="e">
        <f t="shared" ref="B8:T8" si="2">(B7/B5)</f>
        <v>#DIV/0!</v>
      </c>
      <c r="C8" s="10" t="e">
        <f t="shared" si="2"/>
        <v>#DIV/0!</v>
      </c>
      <c r="D8" s="10" t="e">
        <f t="shared" si="2"/>
        <v>#DIV/0!</v>
      </c>
      <c r="E8" s="10">
        <f t="shared" si="2"/>
        <v>9.059478844397878E-2</v>
      </c>
      <c r="F8" s="10">
        <f t="shared" si="2"/>
        <v>5.8506185489901189E-9</v>
      </c>
      <c r="G8" s="10">
        <f t="shared" si="2"/>
        <v>0</v>
      </c>
      <c r="H8" s="10" t="e">
        <f t="shared" si="2"/>
        <v>#DIV/0!</v>
      </c>
      <c r="I8" s="10" t="e">
        <f t="shared" si="2"/>
        <v>#DIV/0!</v>
      </c>
      <c r="J8" s="10" t="e">
        <f t="shared" si="2"/>
        <v>#DIV/0!</v>
      </c>
      <c r="K8" s="10" t="e">
        <f t="shared" si="2"/>
        <v>#DIV/0!</v>
      </c>
      <c r="L8" s="10" t="e">
        <f t="shared" si="2"/>
        <v>#DIV/0!</v>
      </c>
      <c r="M8" s="10" t="e">
        <f t="shared" si="2"/>
        <v>#DIV/0!</v>
      </c>
      <c r="N8" s="10" t="e">
        <f t="shared" ref="N8:S8" si="3">(N7/N5)</f>
        <v>#DIV/0!</v>
      </c>
      <c r="O8" s="10">
        <f t="shared" si="3"/>
        <v>0</v>
      </c>
      <c r="P8" s="10">
        <f t="shared" si="3"/>
        <v>0</v>
      </c>
      <c r="Q8" s="10" t="e">
        <f t="shared" si="3"/>
        <v>#DIV/0!</v>
      </c>
      <c r="R8" s="10">
        <f t="shared" si="3"/>
        <v>4.1841226629000999E-2</v>
      </c>
      <c r="S8" s="10" t="e">
        <f t="shared" si="3"/>
        <v>#DIV/0!</v>
      </c>
      <c r="T8" s="11">
        <f t="shared" si="2"/>
        <v>3.9259458625862935E-2</v>
      </c>
    </row>
    <row r="11" spans="1:20" ht="13.5" thickBot="1" x14ac:dyDescent="0.25"/>
    <row r="12" spans="1:20" ht="15.75" x14ac:dyDescent="0.25">
      <c r="A12" s="7" t="s">
        <v>0</v>
      </c>
      <c r="B12" s="8">
        <f>B4</f>
        <v>45658</v>
      </c>
      <c r="C12" s="8">
        <f t="shared" ref="C12:T12" si="4">C4</f>
        <v>45689</v>
      </c>
      <c r="D12" s="8">
        <f t="shared" si="4"/>
        <v>45717</v>
      </c>
      <c r="E12" s="8">
        <f t="shared" si="4"/>
        <v>45748</v>
      </c>
      <c r="F12" s="8">
        <f t="shared" si="4"/>
        <v>45778</v>
      </c>
      <c r="G12" s="8">
        <f t="shared" si="4"/>
        <v>45809</v>
      </c>
      <c r="H12" s="8">
        <f t="shared" si="4"/>
        <v>42186</v>
      </c>
      <c r="I12" s="8">
        <f t="shared" si="4"/>
        <v>42217</v>
      </c>
      <c r="J12" s="8">
        <f t="shared" si="4"/>
        <v>42248</v>
      </c>
      <c r="K12" s="8">
        <f t="shared" si="4"/>
        <v>42278</v>
      </c>
      <c r="L12" s="8">
        <f t="shared" si="4"/>
        <v>42309</v>
      </c>
      <c r="M12" s="8">
        <f t="shared" si="4"/>
        <v>42339</v>
      </c>
      <c r="N12" s="8">
        <f t="shared" si="4"/>
        <v>45839</v>
      </c>
      <c r="O12" s="8">
        <f t="shared" si="4"/>
        <v>45870</v>
      </c>
      <c r="P12" s="8">
        <f t="shared" si="4"/>
        <v>45901</v>
      </c>
      <c r="Q12" s="8">
        <f t="shared" si="4"/>
        <v>45931</v>
      </c>
      <c r="R12" s="8">
        <f t="shared" si="4"/>
        <v>45962</v>
      </c>
      <c r="S12" s="8">
        <f t="shared" si="4"/>
        <v>45992</v>
      </c>
      <c r="T12" s="8" t="str">
        <f t="shared" si="4"/>
        <v>Acumulado 25</v>
      </c>
    </row>
    <row r="13" spans="1:20" ht="15.75" x14ac:dyDescent="0.25">
      <c r="A13" s="4" t="s">
        <v>17</v>
      </c>
      <c r="B13" s="5">
        <v>0</v>
      </c>
      <c r="C13" s="5">
        <v>0</v>
      </c>
      <c r="D13" s="5">
        <v>33576176.359999999</v>
      </c>
      <c r="E13" s="5">
        <v>172601006.94999999</v>
      </c>
      <c r="F13" s="5">
        <v>105174698.64</v>
      </c>
      <c r="G13" s="5">
        <v>74132510.5</v>
      </c>
      <c r="H13" s="5"/>
      <c r="I13" s="5"/>
      <c r="J13" s="5"/>
      <c r="K13" s="5"/>
      <c r="L13" s="5"/>
      <c r="M13" s="5"/>
      <c r="N13" s="5">
        <v>98563259.870000005</v>
      </c>
      <c r="O13" s="5">
        <v>115088229.59999999</v>
      </c>
      <c r="P13" s="5">
        <v>68650899.859999999</v>
      </c>
      <c r="Q13" s="5">
        <v>112132059.48999999</v>
      </c>
      <c r="R13" s="5">
        <v>189206217.44999999</v>
      </c>
      <c r="S13" s="5"/>
      <c r="T13" s="31">
        <f>SUM(B13:S13)</f>
        <v>969125058.72000003</v>
      </c>
    </row>
    <row r="14" spans="1:20" ht="15.75" x14ac:dyDescent="0.25">
      <c r="A14" s="4" t="s">
        <v>18</v>
      </c>
      <c r="B14" s="5">
        <v>0</v>
      </c>
      <c r="C14" s="5">
        <v>0</v>
      </c>
      <c r="D14" s="5">
        <v>33315174.440000001</v>
      </c>
      <c r="E14" s="5">
        <v>169447593.68000001</v>
      </c>
      <c r="F14" s="5">
        <v>104763418.16</v>
      </c>
      <c r="G14" s="5">
        <v>73771381.359999999</v>
      </c>
      <c r="H14" s="5"/>
      <c r="I14" s="5"/>
      <c r="J14" s="5"/>
      <c r="K14" s="5"/>
      <c r="L14" s="5"/>
      <c r="M14" s="5"/>
      <c r="N14" s="5">
        <v>98475526.75</v>
      </c>
      <c r="O14" s="5">
        <v>114742333.58</v>
      </c>
      <c r="P14" s="5">
        <v>68116154.930000007</v>
      </c>
      <c r="Q14" s="5">
        <v>111940018.95999999</v>
      </c>
      <c r="R14" s="5">
        <v>184607983.40000001</v>
      </c>
      <c r="S14" s="5"/>
      <c r="T14" s="31">
        <f>SUM(B14:S14)</f>
        <v>959179585.26000011</v>
      </c>
    </row>
    <row r="15" spans="1:20" ht="15.75" x14ac:dyDescent="0.25">
      <c r="A15" s="4" t="s">
        <v>11</v>
      </c>
      <c r="B15" s="5">
        <f>B13-B14</f>
        <v>0</v>
      </c>
      <c r="C15" s="5">
        <f t="shared" ref="C15:S15" si="5">C13-C14</f>
        <v>0</v>
      </c>
      <c r="D15" s="5">
        <f t="shared" si="5"/>
        <v>261001.91999999806</v>
      </c>
      <c r="E15" s="5">
        <f t="shared" si="5"/>
        <v>3153413.2699999809</v>
      </c>
      <c r="F15" s="5">
        <f t="shared" si="5"/>
        <v>411280.48000000417</v>
      </c>
      <c r="G15" s="5">
        <f t="shared" si="5"/>
        <v>361129.1400000006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5"/>
        <v>87733.120000004768</v>
      </c>
      <c r="O15" s="5">
        <f>O13-O14</f>
        <v>345896.01999999583</v>
      </c>
      <c r="P15" s="5">
        <f t="shared" si="5"/>
        <v>534744.92999999225</v>
      </c>
      <c r="Q15" s="5">
        <f t="shared" si="5"/>
        <v>192040.53000000119</v>
      </c>
      <c r="R15" s="5">
        <f t="shared" si="5"/>
        <v>4598234.0499999821</v>
      </c>
      <c r="S15" s="5">
        <f t="shared" si="5"/>
        <v>0</v>
      </c>
      <c r="T15" s="31">
        <f t="shared" ref="T15" si="6">(T13-T14)</f>
        <v>9945473.4599999189</v>
      </c>
    </row>
    <row r="16" spans="1:20" ht="16.5" thickBot="1" x14ac:dyDescent="0.3">
      <c r="A16" s="9" t="s">
        <v>12</v>
      </c>
      <c r="B16" s="10" t="e">
        <f t="shared" ref="B16:T16" si="7">(B15/B13)</f>
        <v>#DIV/0!</v>
      </c>
      <c r="C16" s="10" t="e">
        <f t="shared" si="7"/>
        <v>#DIV/0!</v>
      </c>
      <c r="D16" s="10">
        <f t="shared" si="7"/>
        <v>7.7734259315761492E-3</v>
      </c>
      <c r="E16" s="10">
        <f t="shared" si="7"/>
        <v>1.8269958708372305E-2</v>
      </c>
      <c r="F16" s="10">
        <f t="shared" si="7"/>
        <v>3.910450757817395E-3</v>
      </c>
      <c r="G16" s="10">
        <f t="shared" si="7"/>
        <v>4.8714003824273646E-3</v>
      </c>
      <c r="H16" s="10" t="e">
        <f t="shared" si="7"/>
        <v>#DIV/0!</v>
      </c>
      <c r="I16" s="10" t="e">
        <f t="shared" si="7"/>
        <v>#DIV/0!</v>
      </c>
      <c r="J16" s="10" t="e">
        <f t="shared" si="7"/>
        <v>#DIV/0!</v>
      </c>
      <c r="K16" s="10" t="e">
        <f t="shared" si="7"/>
        <v>#DIV/0!</v>
      </c>
      <c r="L16" s="10" t="e">
        <f t="shared" si="7"/>
        <v>#DIV/0!</v>
      </c>
      <c r="M16" s="10" t="e">
        <f t="shared" si="7"/>
        <v>#DIV/0!</v>
      </c>
      <c r="N16" s="10">
        <f t="shared" si="7"/>
        <v>8.9011990995143981E-4</v>
      </c>
      <c r="O16" s="10">
        <f t="shared" si="7"/>
        <v>3.0054856278716783E-3</v>
      </c>
      <c r="P16" s="10">
        <f t="shared" si="7"/>
        <v>7.7893360624623903E-3</v>
      </c>
      <c r="Q16" s="10">
        <f t="shared" si="7"/>
        <v>1.7126282249112484E-3</v>
      </c>
      <c r="R16" s="10">
        <f t="shared" si="7"/>
        <v>2.4302763999894034E-2</v>
      </c>
      <c r="S16" s="10" t="e">
        <f t="shared" si="7"/>
        <v>#DIV/0!</v>
      </c>
      <c r="T16" s="11">
        <f t="shared" si="7"/>
        <v>1.0262322050712104E-2</v>
      </c>
    </row>
    <row r="19" spans="1:20" ht="13.5" thickBot="1" x14ac:dyDescent="0.25"/>
    <row r="20" spans="1:20" ht="15.75" x14ac:dyDescent="0.25">
      <c r="A20" s="7" t="s">
        <v>0</v>
      </c>
      <c r="B20" s="8">
        <f>B4</f>
        <v>45658</v>
      </c>
      <c r="C20" s="8">
        <f t="shared" ref="C20:T20" si="8">C4</f>
        <v>45689</v>
      </c>
      <c r="D20" s="8">
        <f t="shared" si="8"/>
        <v>45717</v>
      </c>
      <c r="E20" s="8">
        <f t="shared" si="8"/>
        <v>45748</v>
      </c>
      <c r="F20" s="8">
        <f t="shared" si="8"/>
        <v>45778</v>
      </c>
      <c r="G20" s="8">
        <f t="shared" si="8"/>
        <v>45809</v>
      </c>
      <c r="H20" s="8">
        <f t="shared" si="8"/>
        <v>42186</v>
      </c>
      <c r="I20" s="8">
        <f t="shared" si="8"/>
        <v>42217</v>
      </c>
      <c r="J20" s="8">
        <f t="shared" si="8"/>
        <v>42248</v>
      </c>
      <c r="K20" s="8">
        <f t="shared" si="8"/>
        <v>42278</v>
      </c>
      <c r="L20" s="8">
        <f t="shared" si="8"/>
        <v>42309</v>
      </c>
      <c r="M20" s="8">
        <f t="shared" si="8"/>
        <v>42339</v>
      </c>
      <c r="N20" s="8">
        <f t="shared" si="8"/>
        <v>45839</v>
      </c>
      <c r="O20" s="8">
        <f t="shared" si="8"/>
        <v>45870</v>
      </c>
      <c r="P20" s="8">
        <f t="shared" si="8"/>
        <v>45901</v>
      </c>
      <c r="Q20" s="8">
        <f t="shared" si="8"/>
        <v>45931</v>
      </c>
      <c r="R20" s="8">
        <f t="shared" si="8"/>
        <v>45962</v>
      </c>
      <c r="S20" s="8">
        <f t="shared" si="8"/>
        <v>45992</v>
      </c>
      <c r="T20" s="8" t="str">
        <f t="shared" si="8"/>
        <v>Acumulado 25</v>
      </c>
    </row>
    <row r="21" spans="1:20" ht="15.75" x14ac:dyDescent="0.25">
      <c r="A21" s="4" t="s">
        <v>21</v>
      </c>
      <c r="B21" s="5">
        <f>B5+B13</f>
        <v>0</v>
      </c>
      <c r="C21" s="5">
        <f t="shared" ref="C21:S21" si="9">C5+C13</f>
        <v>0</v>
      </c>
      <c r="D21" s="5">
        <f t="shared" si="9"/>
        <v>33576176.359999999</v>
      </c>
      <c r="E21" s="5">
        <f t="shared" si="9"/>
        <v>173591801.25</v>
      </c>
      <c r="F21" s="5">
        <f t="shared" si="9"/>
        <v>110302361.64</v>
      </c>
      <c r="G21" s="5">
        <f t="shared" si="9"/>
        <v>78568197.980000004</v>
      </c>
      <c r="H21" s="5">
        <f t="shared" si="9"/>
        <v>0</v>
      </c>
      <c r="I21" s="5">
        <f t="shared" si="9"/>
        <v>0</v>
      </c>
      <c r="J21" s="5">
        <f t="shared" si="9"/>
        <v>0</v>
      </c>
      <c r="K21" s="5">
        <f t="shared" si="9"/>
        <v>0</v>
      </c>
      <c r="L21" s="5">
        <f t="shared" si="9"/>
        <v>0</v>
      </c>
      <c r="M21" s="5">
        <f t="shared" si="9"/>
        <v>0</v>
      </c>
      <c r="N21" s="5">
        <f t="shared" si="9"/>
        <v>98563259.870000005</v>
      </c>
      <c r="O21" s="5">
        <f t="shared" si="9"/>
        <v>115158229.59999999</v>
      </c>
      <c r="P21" s="5">
        <f t="shared" si="9"/>
        <v>68850899.859999999</v>
      </c>
      <c r="Q21" s="5">
        <f t="shared" si="9"/>
        <v>112132059.48999999</v>
      </c>
      <c r="R21" s="5">
        <f t="shared" si="9"/>
        <v>319035556.77999997</v>
      </c>
      <c r="S21" s="5">
        <f t="shared" si="9"/>
        <v>0</v>
      </c>
      <c r="T21" s="31">
        <f>SUM(B21:S21)</f>
        <v>1109778542.8299999</v>
      </c>
    </row>
    <row r="22" spans="1:20" ht="15.75" x14ac:dyDescent="0.25">
      <c r="A22" s="4" t="s">
        <v>22</v>
      </c>
      <c r="B22" s="5">
        <f>B6+B14</f>
        <v>0</v>
      </c>
      <c r="C22" s="5">
        <f t="shared" ref="C22:S22" si="10">C6+C14</f>
        <v>0</v>
      </c>
      <c r="D22" s="5">
        <f t="shared" si="10"/>
        <v>33315174.440000001</v>
      </c>
      <c r="E22" s="5">
        <f t="shared" si="10"/>
        <v>170348627.18000001</v>
      </c>
      <c r="F22" s="5">
        <f t="shared" si="10"/>
        <v>109891081.13</v>
      </c>
      <c r="G22" s="5">
        <f t="shared" si="10"/>
        <v>78207068.840000004</v>
      </c>
      <c r="H22" s="5">
        <f t="shared" si="10"/>
        <v>0</v>
      </c>
      <c r="I22" s="5">
        <f t="shared" si="10"/>
        <v>0</v>
      </c>
      <c r="J22" s="5">
        <f t="shared" si="10"/>
        <v>0</v>
      </c>
      <c r="K22" s="5">
        <f t="shared" si="10"/>
        <v>0</v>
      </c>
      <c r="L22" s="5">
        <f t="shared" si="10"/>
        <v>0</v>
      </c>
      <c r="M22" s="5">
        <f t="shared" si="10"/>
        <v>0</v>
      </c>
      <c r="N22" s="5">
        <f t="shared" si="10"/>
        <v>98475526.75</v>
      </c>
      <c r="O22" s="5">
        <f t="shared" si="10"/>
        <v>114812333.58</v>
      </c>
      <c r="P22" s="5">
        <f t="shared" si="10"/>
        <v>68316154.930000007</v>
      </c>
      <c r="Q22" s="5">
        <f t="shared" si="10"/>
        <v>111940018.95999999</v>
      </c>
      <c r="R22" s="5">
        <f t="shared" si="10"/>
        <v>309005103.92000002</v>
      </c>
      <c r="S22" s="5">
        <f t="shared" si="10"/>
        <v>0</v>
      </c>
      <c r="T22" s="31">
        <f>SUM(B22:S22)</f>
        <v>1094311089.7300003</v>
      </c>
    </row>
    <row r="23" spans="1:20" ht="15.75" x14ac:dyDescent="0.25">
      <c r="A23" s="4" t="s">
        <v>11</v>
      </c>
      <c r="B23" s="5">
        <f>B7+B15</f>
        <v>0</v>
      </c>
      <c r="C23" s="5">
        <f t="shared" ref="C23:S23" si="11">C7+C15</f>
        <v>0</v>
      </c>
      <c r="D23" s="5">
        <f t="shared" si="11"/>
        <v>261001.91999999806</v>
      </c>
      <c r="E23" s="5">
        <f t="shared" si="11"/>
        <v>3243174.0699999807</v>
      </c>
      <c r="F23" s="5">
        <f t="shared" si="11"/>
        <v>411280.51000000443</v>
      </c>
      <c r="G23" s="5">
        <f t="shared" si="11"/>
        <v>361129.1400000006</v>
      </c>
      <c r="H23" s="5">
        <f t="shared" si="11"/>
        <v>0</v>
      </c>
      <c r="I23" s="5">
        <f t="shared" si="11"/>
        <v>0</v>
      </c>
      <c r="J23" s="5">
        <f t="shared" si="11"/>
        <v>0</v>
      </c>
      <c r="K23" s="5">
        <f t="shared" si="11"/>
        <v>0</v>
      </c>
      <c r="L23" s="5">
        <f t="shared" si="11"/>
        <v>0</v>
      </c>
      <c r="M23" s="5">
        <f t="shared" si="11"/>
        <v>0</v>
      </c>
      <c r="N23" s="5">
        <f t="shared" si="11"/>
        <v>87733.120000004768</v>
      </c>
      <c r="O23" s="5">
        <f t="shared" si="11"/>
        <v>345896.01999999583</v>
      </c>
      <c r="P23" s="5">
        <f t="shared" si="11"/>
        <v>534744.92999999225</v>
      </c>
      <c r="Q23" s="5">
        <f t="shared" si="11"/>
        <v>192040.53000000119</v>
      </c>
      <c r="R23" s="5">
        <f t="shared" si="11"/>
        <v>10030452.859999985</v>
      </c>
      <c r="S23" s="5">
        <f t="shared" si="11"/>
        <v>0</v>
      </c>
      <c r="T23" s="31">
        <f t="shared" ref="T23" si="12">(T21-T22)</f>
        <v>15467453.099999666</v>
      </c>
    </row>
    <row r="24" spans="1:20" ht="16.5" thickBot="1" x14ac:dyDescent="0.3">
      <c r="A24" s="9" t="s">
        <v>12</v>
      </c>
      <c r="B24" s="10" t="e">
        <f t="shared" ref="B24:T24" si="13">(B23/B21)</f>
        <v>#DIV/0!</v>
      </c>
      <c r="C24" s="10" t="e">
        <f t="shared" si="13"/>
        <v>#DIV/0!</v>
      </c>
      <c r="D24" s="10">
        <f t="shared" si="13"/>
        <v>7.7734259315761492E-3</v>
      </c>
      <c r="E24" s="10">
        <f t="shared" si="13"/>
        <v>1.8682760629514353E-2</v>
      </c>
      <c r="F24" s="10">
        <f t="shared" si="13"/>
        <v>3.7286645896333903E-3</v>
      </c>
      <c r="G24" s="10">
        <f t="shared" si="13"/>
        <v>4.5963780420664371E-3</v>
      </c>
      <c r="H24" s="10" t="e">
        <f t="shared" si="13"/>
        <v>#DIV/0!</v>
      </c>
      <c r="I24" s="10" t="e">
        <f t="shared" si="13"/>
        <v>#DIV/0!</v>
      </c>
      <c r="J24" s="10" t="e">
        <f t="shared" si="13"/>
        <v>#DIV/0!</v>
      </c>
      <c r="K24" s="10" t="e">
        <f t="shared" si="13"/>
        <v>#DIV/0!</v>
      </c>
      <c r="L24" s="10" t="e">
        <f t="shared" si="13"/>
        <v>#DIV/0!</v>
      </c>
      <c r="M24" s="10" t="e">
        <f t="shared" si="13"/>
        <v>#DIV/0!</v>
      </c>
      <c r="N24" s="10">
        <f t="shared" si="13"/>
        <v>8.9011990995143981E-4</v>
      </c>
      <c r="O24" s="10">
        <f t="shared" si="13"/>
        <v>3.0036587155035234E-3</v>
      </c>
      <c r="P24" s="10">
        <f t="shared" si="13"/>
        <v>7.7667093834260931E-3</v>
      </c>
      <c r="Q24" s="10">
        <f t="shared" si="13"/>
        <v>1.7126282249112484E-3</v>
      </c>
      <c r="R24" s="10">
        <f t="shared" si="13"/>
        <v>3.1439921497266737E-2</v>
      </c>
      <c r="S24" s="10" t="e">
        <f t="shared" si="13"/>
        <v>#DIV/0!</v>
      </c>
      <c r="T24" s="11">
        <f t="shared" si="13"/>
        <v>1.3937423101150218E-2</v>
      </c>
    </row>
  </sheetData>
  <customSheetViews>
    <customSheetView guid="{8A5602A8-B135-4451-9295-07C8712085CC}" showRuler="0">
      <pane xSplit="1" ySplit="2" topLeftCell="C3" activePane="bottomRight" state="frozen"/>
      <selection pane="bottomRight" activeCell="D17" sqref="D17"/>
      <pageMargins left="0.75" right="0.75" top="1" bottom="1" header="0" footer="0"/>
      <headerFooter alignWithMargins="0"/>
    </customSheetView>
    <customSheetView guid="{9F64E964-805B-4B50-8A11-44D29787B5D9}" showRuler="0">
      <pane xSplit="1" ySplit="2" topLeftCell="C3" activePane="bottomRight" state="frozen"/>
      <selection pane="bottomRight" activeCell="D17" sqref="D17"/>
      <pageMargins left="0.75" right="0.75" top="1" bottom="1" header="0" footer="0"/>
      <headerFooter alignWithMargins="0"/>
    </customSheetView>
  </customSheetViews>
  <phoneticPr fontId="2" type="noConversion"/>
  <printOptions horizontalCentered="1"/>
  <pageMargins left="0.39370078740157483" right="0.39370078740157483" top="1.9685039370078741" bottom="0.98425196850393704" header="0.59055118110236227" footer="0.59055118110236227"/>
  <pageSetup scale="71" fitToWidth="2" orientation="landscape" r:id="rId1"/>
  <headerFooter alignWithMargins="0">
    <oddHeader>&amp;C&amp;12OFICIALÍA MAYOR
DIRECCIÓN GENERAL DE ADQUISICIONES
ECONOMÍAS PRESUPUESTALES</oddHeader>
    <oddFooter>&amp;C&amp;12PÁGINA &amp;P DE &amp;N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24"/>
  <sheetViews>
    <sheetView workbookViewId="0">
      <pane xSplit="1" ySplit="5" topLeftCell="AF6" activePane="bottomRight" state="frozen"/>
      <selection pane="topRight" activeCell="B1" sqref="B1"/>
      <selection pane="bottomLeft" activeCell="A3" sqref="A3"/>
      <selection pane="bottomRight" activeCell="AH2" sqref="AH2"/>
    </sheetView>
  </sheetViews>
  <sheetFormatPr baseColWidth="10" defaultRowHeight="12.75" x14ac:dyDescent="0.2"/>
  <cols>
    <col min="1" max="1" width="30.7109375" customWidth="1"/>
    <col min="2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hidden="1" customWidth="1"/>
    <col min="15" max="15" width="10.7109375" hidden="1" customWidth="1"/>
    <col min="16" max="16" width="20.7109375" hidden="1" customWidth="1"/>
    <col min="17" max="17" width="10.7109375" hidden="1" customWidth="1"/>
    <col min="18" max="18" width="20.7109375" hidden="1" customWidth="1"/>
    <col min="19" max="19" width="10.7109375" hidden="1" customWidth="1"/>
    <col min="20" max="20" width="20.7109375" hidden="1" customWidth="1"/>
    <col min="21" max="21" width="10.7109375" hidden="1" customWidth="1"/>
    <col min="22" max="22" width="20.7109375" hidden="1" customWidth="1"/>
    <col min="23" max="23" width="10.7109375" hidden="1" customWidth="1"/>
    <col min="24" max="24" width="20.7109375" hidden="1" customWidth="1"/>
    <col min="25" max="25" width="10.7109375" hidden="1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</cols>
  <sheetData>
    <row r="1" spans="1:39" ht="15" x14ac:dyDescent="0.2">
      <c r="A1" s="1"/>
    </row>
    <row r="2" spans="1:39" ht="15.75" x14ac:dyDescent="0.25">
      <c r="A2" s="1" t="s">
        <v>41</v>
      </c>
      <c r="B2" s="35" t="s">
        <v>42</v>
      </c>
    </row>
    <row r="3" spans="1:39" ht="15.75" thickBot="1" x14ac:dyDescent="0.25">
      <c r="A3" s="1"/>
    </row>
    <row r="4" spans="1:39" ht="15.75" x14ac:dyDescent="0.25">
      <c r="A4" s="15" t="s">
        <v>0</v>
      </c>
      <c r="B4" s="38">
        <v>45658</v>
      </c>
      <c r="C4" s="38"/>
      <c r="D4" s="38">
        <v>45689</v>
      </c>
      <c r="E4" s="38"/>
      <c r="F4" s="38">
        <v>45717</v>
      </c>
      <c r="G4" s="38"/>
      <c r="H4" s="38">
        <v>45748</v>
      </c>
      <c r="I4" s="38"/>
      <c r="J4" s="38">
        <v>45778</v>
      </c>
      <c r="K4" s="38"/>
      <c r="L4" s="38">
        <v>45809</v>
      </c>
      <c r="M4" s="38"/>
      <c r="N4" s="38">
        <v>40725</v>
      </c>
      <c r="O4" s="38"/>
      <c r="P4" s="38">
        <v>40756</v>
      </c>
      <c r="Q4" s="38"/>
      <c r="R4" s="38">
        <v>40787</v>
      </c>
      <c r="S4" s="38"/>
      <c r="T4" s="38">
        <v>40817</v>
      </c>
      <c r="U4" s="38"/>
      <c r="V4" s="38">
        <v>40848</v>
      </c>
      <c r="W4" s="38"/>
      <c r="X4" s="38">
        <v>40878</v>
      </c>
      <c r="Y4" s="38"/>
      <c r="Z4" s="38">
        <v>45839</v>
      </c>
      <c r="AA4" s="38"/>
      <c r="AB4" s="38">
        <v>45870</v>
      </c>
      <c r="AC4" s="38"/>
      <c r="AD4" s="38">
        <v>45901</v>
      </c>
      <c r="AE4" s="38"/>
      <c r="AF4" s="38">
        <v>45931</v>
      </c>
      <c r="AG4" s="38"/>
      <c r="AH4" s="38">
        <v>45962</v>
      </c>
      <c r="AI4" s="38"/>
      <c r="AJ4" s="38">
        <v>45992</v>
      </c>
      <c r="AK4" s="38"/>
      <c r="AL4" s="36" t="s">
        <v>40</v>
      </c>
      <c r="AM4" s="37"/>
    </row>
    <row r="5" spans="1:39" ht="15" x14ac:dyDescent="0.2">
      <c r="A5" s="4" t="s">
        <v>10</v>
      </c>
      <c r="B5" s="12" t="s">
        <v>13</v>
      </c>
      <c r="C5" s="12" t="s">
        <v>14</v>
      </c>
      <c r="D5" s="12" t="s">
        <v>13</v>
      </c>
      <c r="E5" s="12" t="s">
        <v>14</v>
      </c>
      <c r="F5" s="12" t="s">
        <v>13</v>
      </c>
      <c r="G5" s="12" t="s">
        <v>14</v>
      </c>
      <c r="H5" s="12" t="s">
        <v>13</v>
      </c>
      <c r="I5" s="12" t="s">
        <v>14</v>
      </c>
      <c r="J5" s="12" t="s">
        <v>13</v>
      </c>
      <c r="K5" s="12" t="s">
        <v>14</v>
      </c>
      <c r="L5" s="12" t="s">
        <v>13</v>
      </c>
      <c r="M5" s="12" t="s">
        <v>14</v>
      </c>
      <c r="N5" s="13"/>
      <c r="O5" s="12" t="s">
        <v>14</v>
      </c>
      <c r="P5" s="13"/>
      <c r="Q5" s="12" t="s">
        <v>14</v>
      </c>
      <c r="R5" s="13"/>
      <c r="S5" s="12" t="s">
        <v>14</v>
      </c>
      <c r="T5" s="13"/>
      <c r="U5" s="12" t="s">
        <v>14</v>
      </c>
      <c r="V5" s="13"/>
      <c r="W5" s="12" t="s">
        <v>14</v>
      </c>
      <c r="X5" s="13"/>
      <c r="Y5" s="12" t="s">
        <v>14</v>
      </c>
      <c r="Z5" s="12" t="s">
        <v>13</v>
      </c>
      <c r="AA5" s="12" t="s">
        <v>14</v>
      </c>
      <c r="AB5" s="12" t="s">
        <v>13</v>
      </c>
      <c r="AC5" s="12" t="s">
        <v>14</v>
      </c>
      <c r="AD5" s="12" t="s">
        <v>13</v>
      </c>
      <c r="AE5" s="12" t="s">
        <v>14</v>
      </c>
      <c r="AF5" s="12" t="s">
        <v>13</v>
      </c>
      <c r="AG5" s="12" t="s">
        <v>14</v>
      </c>
      <c r="AH5" s="12" t="s">
        <v>13</v>
      </c>
      <c r="AI5" s="12" t="s">
        <v>14</v>
      </c>
      <c r="AJ5" s="12" t="s">
        <v>13</v>
      </c>
      <c r="AK5" s="12" t="s">
        <v>14</v>
      </c>
      <c r="AL5" s="12" t="s">
        <v>13</v>
      </c>
      <c r="AM5" s="16" t="s">
        <v>14</v>
      </c>
    </row>
    <row r="6" spans="1:39" ht="15.75" x14ac:dyDescent="0.25">
      <c r="A6" s="4" t="s">
        <v>3</v>
      </c>
      <c r="B6" s="5">
        <v>0</v>
      </c>
      <c r="C6" s="6">
        <f>IF(B6=0,,(B6/B8))</f>
        <v>0</v>
      </c>
      <c r="D6" s="5">
        <v>0</v>
      </c>
      <c r="E6" s="6">
        <f>IF(D6=0,,(D6/D8))</f>
        <v>0</v>
      </c>
      <c r="F6" s="5">
        <v>0</v>
      </c>
      <c r="G6" s="6">
        <f>IF(F6=0,,(F6/F8))</f>
        <v>0</v>
      </c>
      <c r="H6" s="5">
        <v>0</v>
      </c>
      <c r="I6" s="6">
        <f>IF(H6=0,,(H6/H8))</f>
        <v>0</v>
      </c>
      <c r="J6" s="5">
        <v>0</v>
      </c>
      <c r="K6" s="6">
        <f>IF(J6=0,,(J6/J8))</f>
        <v>0</v>
      </c>
      <c r="L6" s="5">
        <v>0</v>
      </c>
      <c r="M6" s="6">
        <f>IF(L6=0,,(L6/L8))</f>
        <v>0</v>
      </c>
      <c r="N6" s="5"/>
      <c r="O6" s="6">
        <f>IF(N6=0,,(N6/N8))</f>
        <v>0</v>
      </c>
      <c r="P6" s="5"/>
      <c r="Q6" s="6">
        <f>IF(P6=0,,(P6/P8))</f>
        <v>0</v>
      </c>
      <c r="R6" s="5"/>
      <c r="S6" s="6">
        <f>IF(R6=0,,(R6/R8))</f>
        <v>0</v>
      </c>
      <c r="T6" s="5"/>
      <c r="U6" s="6">
        <f>IF(T6=0,,(T6/T8))</f>
        <v>0</v>
      </c>
      <c r="V6" s="5"/>
      <c r="W6" s="6">
        <f>IF(V6=0,,(V6/V8))</f>
        <v>0</v>
      </c>
      <c r="X6" s="5"/>
      <c r="Y6" s="6">
        <f>IF(X6=0,,(X6/X8))</f>
        <v>0</v>
      </c>
      <c r="Z6" s="5">
        <v>0</v>
      </c>
      <c r="AA6" s="6">
        <f>IF(Z6=0,,(Z6/Z8))</f>
        <v>0</v>
      </c>
      <c r="AB6" s="5">
        <v>0</v>
      </c>
      <c r="AC6" s="6">
        <f>IF(AB6=0,,(AB6/AB8))</f>
        <v>0</v>
      </c>
      <c r="AD6" s="5">
        <v>0</v>
      </c>
      <c r="AE6" s="6">
        <f>IF(AD6=0,,(AD6/AD8))</f>
        <v>0</v>
      </c>
      <c r="AF6" s="5">
        <v>0</v>
      </c>
      <c r="AG6" s="6">
        <f>IF(AF6=0,,(AF6/AF8))</f>
        <v>0</v>
      </c>
      <c r="AH6" s="5">
        <v>0</v>
      </c>
      <c r="AI6" s="6">
        <f>IF(AH6=0,,(AH6/AH8))</f>
        <v>0</v>
      </c>
      <c r="AJ6" s="5"/>
      <c r="AK6" s="6">
        <f>IF(AJ6=0,,(AJ6/AJ8))</f>
        <v>0</v>
      </c>
      <c r="AL6" s="29">
        <f>B6+D6+F6+H6+J6+L6+Z6+AB6+AD6+AF6+AH6+AJ6</f>
        <v>0</v>
      </c>
      <c r="AM6" s="17">
        <f>IF(AL6=0,,(AL6/AL8))</f>
        <v>0</v>
      </c>
    </row>
    <row r="7" spans="1:39" ht="15.75" x14ac:dyDescent="0.25">
      <c r="A7" s="4" t="s">
        <v>4</v>
      </c>
      <c r="B7" s="5">
        <v>0</v>
      </c>
      <c r="C7" s="14">
        <f>IF(B7=0,,(B7/B8))</f>
        <v>0</v>
      </c>
      <c r="D7" s="5">
        <v>0</v>
      </c>
      <c r="E7" s="14">
        <f>IF(D7=0,,(D7/D8))</f>
        <v>0</v>
      </c>
      <c r="F7" s="5">
        <v>0</v>
      </c>
      <c r="G7" s="14">
        <f>IF(F7=0,,(F7/F8))</f>
        <v>0</v>
      </c>
      <c r="H7" s="5">
        <v>901033.5</v>
      </c>
      <c r="I7" s="14">
        <f>IF(H7=0,,(H7/H8))</f>
        <v>1</v>
      </c>
      <c r="J7" s="5">
        <v>5127662.97</v>
      </c>
      <c r="K7" s="14">
        <f>IF(J7=0,,(J7/J8))</f>
        <v>1</v>
      </c>
      <c r="L7" s="5">
        <v>4435687.4800000004</v>
      </c>
      <c r="M7" s="14">
        <f>IF(L7=0,,(L7/L8))</f>
        <v>1</v>
      </c>
      <c r="N7" s="5"/>
      <c r="O7" s="14">
        <f>IF(N7=0,,(N7/N8))</f>
        <v>0</v>
      </c>
      <c r="P7" s="5"/>
      <c r="Q7" s="14">
        <f>IF(P7=0,,(P7/P8))</f>
        <v>0</v>
      </c>
      <c r="R7" s="5"/>
      <c r="S7" s="14">
        <f>IF(R7=0,,(R7/R8))</f>
        <v>0</v>
      </c>
      <c r="T7" s="5"/>
      <c r="U7" s="14">
        <f>IF(T7=0,,(T7/T8))</f>
        <v>0</v>
      </c>
      <c r="V7" s="5"/>
      <c r="W7" s="14">
        <f>IF(V7=0,,(V7/V8))</f>
        <v>0</v>
      </c>
      <c r="X7" s="5"/>
      <c r="Y7" s="14">
        <f>IF(X7=0,,(X7/X8))</f>
        <v>0</v>
      </c>
      <c r="Z7" s="5">
        <v>5689579.8399999999</v>
      </c>
      <c r="AA7" s="14">
        <f>IF(Z7=0,,(Z7/Z8))</f>
        <v>1</v>
      </c>
      <c r="AB7" s="5">
        <v>70000</v>
      </c>
      <c r="AC7" s="14">
        <f>IF(AB7=0,,(AB7/AB8))</f>
        <v>1</v>
      </c>
      <c r="AD7" s="5">
        <v>200000</v>
      </c>
      <c r="AE7" s="14">
        <f>IF(AD7=0,,(AD7/AD8))</f>
        <v>1</v>
      </c>
      <c r="AF7" s="5">
        <v>0</v>
      </c>
      <c r="AG7" s="14">
        <f>IF(AF7=0,,(AF7/AF8))</f>
        <v>0</v>
      </c>
      <c r="AH7" s="5">
        <v>124397120.52</v>
      </c>
      <c r="AI7" s="14">
        <f>IF(AH7=0,,(AH7/AH8))</f>
        <v>1</v>
      </c>
      <c r="AJ7" s="5"/>
      <c r="AK7" s="14">
        <f>IF(AJ7=0,,(AJ7/AJ8))</f>
        <v>0</v>
      </c>
      <c r="AL7" s="29">
        <f>B7+D7+F7+H7+J7+L7+Z7+AB7+AD7+AF7+AH7+AJ7</f>
        <v>140821084.31</v>
      </c>
      <c r="AM7" s="18">
        <f>IF(AL7=0,,(AL7/AL8))</f>
        <v>1</v>
      </c>
    </row>
    <row r="8" spans="1:39" ht="16.5" thickBot="1" x14ac:dyDescent="0.3">
      <c r="A8" s="9" t="s">
        <v>5</v>
      </c>
      <c r="B8" s="19">
        <f>(B6+B7)</f>
        <v>0</v>
      </c>
      <c r="C8" s="20">
        <f>C6+C7</f>
        <v>0</v>
      </c>
      <c r="D8" s="19">
        <f>(D6+D7)</f>
        <v>0</v>
      </c>
      <c r="E8" s="20">
        <f>E6+E7</f>
        <v>0</v>
      </c>
      <c r="F8" s="19">
        <f>(F6+F7)</f>
        <v>0</v>
      </c>
      <c r="G8" s="20">
        <f>G6+G7</f>
        <v>0</v>
      </c>
      <c r="H8" s="19">
        <f>(H6+H7)</f>
        <v>901033.5</v>
      </c>
      <c r="I8" s="20">
        <f>I6+I7</f>
        <v>1</v>
      </c>
      <c r="J8" s="19">
        <f>(J6+J7)</f>
        <v>5127662.97</v>
      </c>
      <c r="K8" s="20">
        <f>K6+K7</f>
        <v>1</v>
      </c>
      <c r="L8" s="19">
        <f>(L6+L7)</f>
        <v>4435687.4800000004</v>
      </c>
      <c r="M8" s="20">
        <f>M6+M7</f>
        <v>1</v>
      </c>
      <c r="N8" s="19">
        <f>(N6+N7)</f>
        <v>0</v>
      </c>
      <c r="O8" s="20">
        <f>O6+O7</f>
        <v>0</v>
      </c>
      <c r="P8" s="19">
        <f>(P6+P7)</f>
        <v>0</v>
      </c>
      <c r="Q8" s="20">
        <f>Q6+Q7</f>
        <v>0</v>
      </c>
      <c r="R8" s="19">
        <f>(R6+R7)</f>
        <v>0</v>
      </c>
      <c r="S8" s="20">
        <f>S6+S7</f>
        <v>0</v>
      </c>
      <c r="T8" s="19">
        <f>(T6+T7)</f>
        <v>0</v>
      </c>
      <c r="U8" s="20">
        <f>U6+U7</f>
        <v>0</v>
      </c>
      <c r="V8" s="19">
        <f>(V6+V7)</f>
        <v>0</v>
      </c>
      <c r="W8" s="20">
        <f>W6+W7</f>
        <v>0</v>
      </c>
      <c r="X8" s="19">
        <f>(X6+X7)</f>
        <v>0</v>
      </c>
      <c r="Y8" s="20">
        <f>Y6+Y7</f>
        <v>0</v>
      </c>
      <c r="Z8" s="19">
        <f>(Z6+Z7)</f>
        <v>5689579.8399999999</v>
      </c>
      <c r="AA8" s="20">
        <f>AA6+AA7</f>
        <v>1</v>
      </c>
      <c r="AB8" s="19">
        <f>(AB6+AB7)</f>
        <v>70000</v>
      </c>
      <c r="AC8" s="20">
        <f>AC6+AC7</f>
        <v>1</v>
      </c>
      <c r="AD8" s="19">
        <f>(AD6+AD7)</f>
        <v>200000</v>
      </c>
      <c r="AE8" s="20">
        <f>AE6+AE7</f>
        <v>1</v>
      </c>
      <c r="AF8" s="19">
        <f>(AF6+AF7)</f>
        <v>0</v>
      </c>
      <c r="AG8" s="20">
        <f>AG6+AG7</f>
        <v>0</v>
      </c>
      <c r="AH8" s="19">
        <f>(AH6+AH7)</f>
        <v>124397120.52</v>
      </c>
      <c r="AI8" s="20">
        <f>AI6+AI7</f>
        <v>1</v>
      </c>
      <c r="AJ8" s="19">
        <f>(AJ6+AJ7)</f>
        <v>0</v>
      </c>
      <c r="AK8" s="20">
        <f>AK6+AK7</f>
        <v>0</v>
      </c>
      <c r="AL8" s="30">
        <f>(AL6+AL7)</f>
        <v>140821084.31</v>
      </c>
      <c r="AM8" s="21">
        <f>AM6+AM7</f>
        <v>1</v>
      </c>
    </row>
    <row r="11" spans="1:39" ht="13.5" thickBot="1" x14ac:dyDescent="0.25"/>
    <row r="12" spans="1:39" ht="15.75" x14ac:dyDescent="0.25">
      <c r="A12" s="15" t="s">
        <v>0</v>
      </c>
      <c r="B12" s="38">
        <f>B4</f>
        <v>45658</v>
      </c>
      <c r="C12" s="38"/>
      <c r="D12" s="38">
        <f t="shared" ref="D12" si="0">D4</f>
        <v>45689</v>
      </c>
      <c r="E12" s="38"/>
      <c r="F12" s="38">
        <f t="shared" ref="F12" si="1">F4</f>
        <v>45717</v>
      </c>
      <c r="G12" s="38"/>
      <c r="H12" s="38">
        <f t="shared" ref="H12" si="2">H4</f>
        <v>45748</v>
      </c>
      <c r="I12" s="38"/>
      <c r="J12" s="38">
        <f t="shared" ref="J12" si="3">J4</f>
        <v>45778</v>
      </c>
      <c r="K12" s="38"/>
      <c r="L12" s="38">
        <f t="shared" ref="L12" si="4">L4</f>
        <v>45809</v>
      </c>
      <c r="M12" s="38"/>
      <c r="N12" s="38">
        <f t="shared" ref="N12" si="5">N4</f>
        <v>40725</v>
      </c>
      <c r="O12" s="38"/>
      <c r="P12" s="38">
        <f t="shared" ref="P12" si="6">P4</f>
        <v>40756</v>
      </c>
      <c r="Q12" s="38"/>
      <c r="R12" s="38">
        <f t="shared" ref="R12" si="7">R4</f>
        <v>40787</v>
      </c>
      <c r="S12" s="38"/>
      <c r="T12" s="38">
        <f t="shared" ref="T12" si="8">T4</f>
        <v>40817</v>
      </c>
      <c r="U12" s="38"/>
      <c r="V12" s="38">
        <f t="shared" ref="V12" si="9">V4</f>
        <v>40848</v>
      </c>
      <c r="W12" s="38"/>
      <c r="X12" s="38">
        <f t="shared" ref="X12" si="10">X4</f>
        <v>40878</v>
      </c>
      <c r="Y12" s="38"/>
      <c r="Z12" s="38">
        <f t="shared" ref="Z12" si="11">Z4</f>
        <v>45839</v>
      </c>
      <c r="AA12" s="38"/>
      <c r="AB12" s="38">
        <f t="shared" ref="AB12" si="12">AB4</f>
        <v>45870</v>
      </c>
      <c r="AC12" s="38"/>
      <c r="AD12" s="38">
        <f t="shared" ref="AD12" si="13">AD4</f>
        <v>45901</v>
      </c>
      <c r="AE12" s="38"/>
      <c r="AF12" s="38">
        <f t="shared" ref="AF12" si="14">AF4</f>
        <v>45931</v>
      </c>
      <c r="AG12" s="38"/>
      <c r="AH12" s="38">
        <f t="shared" ref="AH12" si="15">AH4</f>
        <v>45962</v>
      </c>
      <c r="AI12" s="38"/>
      <c r="AJ12" s="38">
        <f t="shared" ref="AJ12" si="16">AJ4</f>
        <v>45992</v>
      </c>
      <c r="AK12" s="38"/>
      <c r="AL12" s="38" t="str">
        <f t="shared" ref="AL12" si="17">AL4</f>
        <v>Acumulado 25</v>
      </c>
      <c r="AM12" s="38"/>
    </row>
    <row r="13" spans="1:39" ht="15" x14ac:dyDescent="0.2">
      <c r="A13" s="4" t="s">
        <v>10</v>
      </c>
      <c r="B13" s="12" t="s">
        <v>13</v>
      </c>
      <c r="C13" s="12" t="s">
        <v>14</v>
      </c>
      <c r="D13" s="12" t="s">
        <v>13</v>
      </c>
      <c r="E13" s="12" t="s">
        <v>14</v>
      </c>
      <c r="F13" s="12" t="s">
        <v>13</v>
      </c>
      <c r="G13" s="12" t="s">
        <v>14</v>
      </c>
      <c r="H13" s="12" t="s">
        <v>13</v>
      </c>
      <c r="I13" s="12" t="s">
        <v>14</v>
      </c>
      <c r="J13" s="12" t="s">
        <v>13</v>
      </c>
      <c r="K13" s="12" t="s">
        <v>14</v>
      </c>
      <c r="L13" s="12" t="s">
        <v>13</v>
      </c>
      <c r="M13" s="12" t="s">
        <v>14</v>
      </c>
      <c r="N13" s="13"/>
      <c r="O13" s="12" t="s">
        <v>14</v>
      </c>
      <c r="P13" s="13"/>
      <c r="Q13" s="12" t="s">
        <v>14</v>
      </c>
      <c r="R13" s="13"/>
      <c r="S13" s="12" t="s">
        <v>14</v>
      </c>
      <c r="T13" s="13"/>
      <c r="U13" s="12" t="s">
        <v>14</v>
      </c>
      <c r="V13" s="13"/>
      <c r="W13" s="12" t="s">
        <v>14</v>
      </c>
      <c r="X13" s="13"/>
      <c r="Y13" s="12" t="s">
        <v>14</v>
      </c>
      <c r="Z13" s="12" t="s">
        <v>13</v>
      </c>
      <c r="AA13" s="12" t="s">
        <v>14</v>
      </c>
      <c r="AB13" s="12" t="s">
        <v>13</v>
      </c>
      <c r="AC13" s="12" t="s">
        <v>14</v>
      </c>
      <c r="AD13" s="12" t="s">
        <v>13</v>
      </c>
      <c r="AE13" s="12" t="s">
        <v>14</v>
      </c>
      <c r="AF13" s="12" t="s">
        <v>13</v>
      </c>
      <c r="AG13" s="12" t="s">
        <v>14</v>
      </c>
      <c r="AH13" s="12" t="s">
        <v>13</v>
      </c>
      <c r="AI13" s="12" t="s">
        <v>14</v>
      </c>
      <c r="AJ13" s="12" t="s">
        <v>13</v>
      </c>
      <c r="AK13" s="12" t="s">
        <v>14</v>
      </c>
      <c r="AL13" s="12" t="s">
        <v>13</v>
      </c>
      <c r="AM13" s="16" t="s">
        <v>14</v>
      </c>
    </row>
    <row r="14" spans="1:39" ht="15.75" x14ac:dyDescent="0.25">
      <c r="A14" s="4" t="s">
        <v>19</v>
      </c>
      <c r="B14" s="5">
        <v>0</v>
      </c>
      <c r="C14" s="6">
        <f>IF(B14=0,,(B14/B16))</f>
        <v>0</v>
      </c>
      <c r="D14" s="5">
        <v>0</v>
      </c>
      <c r="E14" s="6">
        <f>IF(D14=0,,(D14/D16))</f>
        <v>0</v>
      </c>
      <c r="F14" s="5">
        <v>259850.05</v>
      </c>
      <c r="G14" s="6">
        <f>IF(F14=0,,(F14/F16))</f>
        <v>7.7997505451452764E-3</v>
      </c>
      <c r="H14" s="5">
        <v>48957930.299999997</v>
      </c>
      <c r="I14" s="6">
        <f>IF(H14=0,,(H14/H16))</f>
        <v>0.29465650192259479</v>
      </c>
      <c r="J14" s="5">
        <v>93683998.109999999</v>
      </c>
      <c r="K14" s="6">
        <f>IF(J14=0,,(J14/J16))</f>
        <v>0.90326825441912928</v>
      </c>
      <c r="L14" s="5">
        <v>69023190.260000005</v>
      </c>
      <c r="M14" s="6">
        <f>IF(L14=0,,(L14/L16))</f>
        <v>0.9394298531593539</v>
      </c>
      <c r="N14" s="5"/>
      <c r="O14" s="6">
        <f>IF(N14=0,,(N14/N16))</f>
        <v>0</v>
      </c>
      <c r="P14" s="5"/>
      <c r="Q14" s="6">
        <f>IF(P14=0,,(P14/P16))</f>
        <v>0</v>
      </c>
      <c r="R14" s="5"/>
      <c r="S14" s="6">
        <f>IF(R14=0,,(R14/R16))</f>
        <v>0</v>
      </c>
      <c r="T14" s="5"/>
      <c r="U14" s="6">
        <f>IF(T14=0,,(T14/T16))</f>
        <v>0</v>
      </c>
      <c r="V14" s="5"/>
      <c r="W14" s="6">
        <f>IF(V14=0,,(V14/V16))</f>
        <v>0</v>
      </c>
      <c r="X14" s="5"/>
      <c r="Y14" s="6">
        <f>IF(X14=0,,(X14/X16))</f>
        <v>0</v>
      </c>
      <c r="Z14" s="5">
        <v>34429619.710000001</v>
      </c>
      <c r="AA14" s="6">
        <f>IF(Z14=0,,(Z14/Z16))</f>
        <v>0.35111012547188436</v>
      </c>
      <c r="AB14" s="5">
        <v>82383110.260000005</v>
      </c>
      <c r="AC14" s="6">
        <f>IF(AB14=0,,(AB14/AB16))</f>
        <v>0.7688484899017306</v>
      </c>
      <c r="AD14" s="5">
        <v>65612185.100000001</v>
      </c>
      <c r="AE14" s="6">
        <f>IF(AD14=0,,(AD14/AD16))</f>
        <v>0.96323970675424608</v>
      </c>
      <c r="AF14" s="5">
        <v>93637157.909999996</v>
      </c>
      <c r="AG14" s="6">
        <f>IF(AF14=0,,(AF14/AF16))</f>
        <v>0.83649403296474123</v>
      </c>
      <c r="AH14" s="5">
        <v>80516426.480000004</v>
      </c>
      <c r="AI14" s="6">
        <f>IF(AH14=0,,(AH14/AH16))</f>
        <v>0.43614812857546226</v>
      </c>
      <c r="AJ14" s="5"/>
      <c r="AK14" s="6">
        <f>IF(AJ14=0,,(AJ14/AJ16))</f>
        <v>0</v>
      </c>
      <c r="AL14" s="29">
        <f>B14+D14+F14+H14+J14+L14+Z14+AB14+AD14+AF14+AH14+AJ14</f>
        <v>568503468.18000007</v>
      </c>
      <c r="AM14" s="17">
        <f>IF(AL14=0,,(AL14/AL16))</f>
        <v>0.60061683890295881</v>
      </c>
    </row>
    <row r="15" spans="1:39" ht="15.75" x14ac:dyDescent="0.25">
      <c r="A15" s="4" t="s">
        <v>20</v>
      </c>
      <c r="B15" s="5">
        <v>0</v>
      </c>
      <c r="C15" s="14">
        <f>IF(B15=0,,(B15/B16))</f>
        <v>0</v>
      </c>
      <c r="D15" s="5">
        <v>0</v>
      </c>
      <c r="E15" s="14">
        <f>IF(D15=0,,(D15/D16))</f>
        <v>0</v>
      </c>
      <c r="F15" s="5">
        <v>33055324.390000001</v>
      </c>
      <c r="G15" s="14">
        <f>IF(F15=0,,(F15/F16))</f>
        <v>0.99220024945485474</v>
      </c>
      <c r="H15" s="5">
        <v>117194623.54000001</v>
      </c>
      <c r="I15" s="14">
        <f>IF(H15=0,,(H15/H16))</f>
        <v>0.70534349807740515</v>
      </c>
      <c r="J15" s="5">
        <v>10032696.960000001</v>
      </c>
      <c r="K15" s="14">
        <f>IF(J15=0,,(J15/J16))</f>
        <v>9.6731745580870845E-2</v>
      </c>
      <c r="L15" s="5">
        <v>4450300.0999999996</v>
      </c>
      <c r="M15" s="14">
        <f>IF(L15=0,,(L15/L16))</f>
        <v>6.0570146840646155E-2</v>
      </c>
      <c r="N15" s="5"/>
      <c r="O15" s="14">
        <f>IF(N15=0,,(N15/N16))</f>
        <v>0</v>
      </c>
      <c r="P15" s="5"/>
      <c r="Q15" s="14">
        <f>IF(P15=0,,(P15/P16))</f>
        <v>0</v>
      </c>
      <c r="R15" s="5"/>
      <c r="S15" s="14">
        <f>IF(R15=0,,(R15/R16))</f>
        <v>0</v>
      </c>
      <c r="T15" s="5"/>
      <c r="U15" s="14">
        <f>IF(T15=0,,(T15/T16))</f>
        <v>0</v>
      </c>
      <c r="V15" s="5"/>
      <c r="W15" s="14">
        <f>IF(V15=0,,(V15/V16))</f>
        <v>0</v>
      </c>
      <c r="X15" s="5"/>
      <c r="Y15" s="14">
        <f>IF(X15=0,,(X15/X16))</f>
        <v>0</v>
      </c>
      <c r="Z15" s="5">
        <v>63629699.039999999</v>
      </c>
      <c r="AA15" s="14">
        <f>IF(Z15=0,,(Z15/Z16))</f>
        <v>0.64888987452811564</v>
      </c>
      <c r="AB15" s="5">
        <v>24768183.32</v>
      </c>
      <c r="AC15" s="14">
        <f>IF(AB15=0,,(AB15/AB16))</f>
        <v>0.23115151009826937</v>
      </c>
      <c r="AD15" s="5">
        <v>2503969.83</v>
      </c>
      <c r="AE15" s="14">
        <f>IF(AD15=0,,(AD15/AD16))</f>
        <v>3.676029324575382E-2</v>
      </c>
      <c r="AF15" s="5">
        <v>18302861.050000001</v>
      </c>
      <c r="AG15" s="14">
        <f>IF(AF15=0,,(AF15/AF16))</f>
        <v>0.16350596703525877</v>
      </c>
      <c r="AH15" s="5">
        <v>104091556.92</v>
      </c>
      <c r="AI15" s="14">
        <f>IF(AH15=0,,(AH15/AH16))</f>
        <v>0.56385187142453774</v>
      </c>
      <c r="AJ15" s="5"/>
      <c r="AK15" s="14">
        <f>IF(AJ15=0,,(AJ15/AJ16))</f>
        <v>0</v>
      </c>
      <c r="AL15" s="29">
        <f>B15+D15+F15+H15+J15+L15+Z15+AB15+AD15+AF15+AH15+AJ15</f>
        <v>378029215.15000004</v>
      </c>
      <c r="AM15" s="18">
        <f>IF(AL15=0,,(AL15/AL16))</f>
        <v>0.39938316109704108</v>
      </c>
    </row>
    <row r="16" spans="1:39" ht="16.5" thickBot="1" x14ac:dyDescent="0.3">
      <c r="A16" s="9" t="s">
        <v>5</v>
      </c>
      <c r="B16" s="19">
        <f>(B14+B15)</f>
        <v>0</v>
      </c>
      <c r="C16" s="20">
        <f>C14+C15</f>
        <v>0</v>
      </c>
      <c r="D16" s="19">
        <f>(D14+D15)</f>
        <v>0</v>
      </c>
      <c r="E16" s="20">
        <f>E14+E15</f>
        <v>0</v>
      </c>
      <c r="F16" s="19">
        <f>(F14+F15)</f>
        <v>33315174.440000001</v>
      </c>
      <c r="G16" s="20">
        <f>G14+G15</f>
        <v>1</v>
      </c>
      <c r="H16" s="19">
        <f>(H14+H15)</f>
        <v>166152553.84</v>
      </c>
      <c r="I16" s="20">
        <f>I14+I15</f>
        <v>1</v>
      </c>
      <c r="J16" s="19">
        <f>(J14+J15)</f>
        <v>103716695.06999999</v>
      </c>
      <c r="K16" s="20">
        <f>K14+K15</f>
        <v>1.0000000000000002</v>
      </c>
      <c r="L16" s="19">
        <f>(L14+L15)</f>
        <v>73473490.359999999</v>
      </c>
      <c r="M16" s="20">
        <f>M14+M15</f>
        <v>1</v>
      </c>
      <c r="N16" s="19">
        <f>(N14+N15)</f>
        <v>0</v>
      </c>
      <c r="O16" s="20">
        <f>O14+O15</f>
        <v>0</v>
      </c>
      <c r="P16" s="19">
        <f>(P14+P15)</f>
        <v>0</v>
      </c>
      <c r="Q16" s="20">
        <f>Q14+Q15</f>
        <v>0</v>
      </c>
      <c r="R16" s="19">
        <f>(R14+R15)</f>
        <v>0</v>
      </c>
      <c r="S16" s="20">
        <f>S14+S15</f>
        <v>0</v>
      </c>
      <c r="T16" s="19">
        <f>(T14+T15)</f>
        <v>0</v>
      </c>
      <c r="U16" s="20">
        <f>U14+U15</f>
        <v>0</v>
      </c>
      <c r="V16" s="19">
        <f>(V14+V15)</f>
        <v>0</v>
      </c>
      <c r="W16" s="20">
        <f>W14+W15</f>
        <v>0</v>
      </c>
      <c r="X16" s="19">
        <f>(X14+X15)</f>
        <v>0</v>
      </c>
      <c r="Y16" s="20">
        <f>Y14+Y15</f>
        <v>0</v>
      </c>
      <c r="Z16" s="19">
        <f>(Z14+Z15)</f>
        <v>98059318.75</v>
      </c>
      <c r="AA16" s="20">
        <f>AA14+AA15</f>
        <v>1</v>
      </c>
      <c r="AB16" s="19">
        <f>(AB14+AB15)</f>
        <v>107151293.58000001</v>
      </c>
      <c r="AC16" s="20">
        <f>AC14+AC15</f>
        <v>1</v>
      </c>
      <c r="AD16" s="19">
        <f>(AD14+AD15)</f>
        <v>68116154.930000007</v>
      </c>
      <c r="AE16" s="20">
        <f>AE14+AE15</f>
        <v>0.99999999999999989</v>
      </c>
      <c r="AF16" s="19">
        <f>(AF14+AF15)</f>
        <v>111940018.95999999</v>
      </c>
      <c r="AG16" s="20">
        <f>AG14+AG15</f>
        <v>1</v>
      </c>
      <c r="AH16" s="19">
        <f>(AH14+AH15)</f>
        <v>184607983.40000001</v>
      </c>
      <c r="AI16" s="20">
        <f>AI14+AI15</f>
        <v>1</v>
      </c>
      <c r="AJ16" s="19">
        <f>(AJ14+AJ15)</f>
        <v>0</v>
      </c>
      <c r="AK16" s="20">
        <f>AK14+AK15</f>
        <v>0</v>
      </c>
      <c r="AL16" s="30">
        <f>(AL14+AL15)</f>
        <v>946532683.33000016</v>
      </c>
      <c r="AM16" s="21">
        <f>AM14+AM15</f>
        <v>0.99999999999999989</v>
      </c>
    </row>
    <row r="19" spans="1:39" ht="13.5" thickBot="1" x14ac:dyDescent="0.25"/>
    <row r="20" spans="1:39" ht="15.75" x14ac:dyDescent="0.25">
      <c r="A20" s="15" t="s">
        <v>0</v>
      </c>
      <c r="B20" s="38">
        <f t="shared" ref="B20:AL20" si="18">B4</f>
        <v>45658</v>
      </c>
      <c r="C20" s="38"/>
      <c r="D20" s="38">
        <f t="shared" si="18"/>
        <v>45689</v>
      </c>
      <c r="E20" s="38"/>
      <c r="F20" s="38">
        <f t="shared" si="18"/>
        <v>45717</v>
      </c>
      <c r="G20" s="38"/>
      <c r="H20" s="38">
        <f t="shared" si="18"/>
        <v>45748</v>
      </c>
      <c r="I20" s="38"/>
      <c r="J20" s="38">
        <f t="shared" si="18"/>
        <v>45778</v>
      </c>
      <c r="K20" s="38"/>
      <c r="L20" s="38">
        <f t="shared" si="18"/>
        <v>45809</v>
      </c>
      <c r="M20" s="38"/>
      <c r="N20" s="38">
        <f t="shared" si="18"/>
        <v>40725</v>
      </c>
      <c r="O20" s="38"/>
      <c r="P20" s="38">
        <f t="shared" si="18"/>
        <v>40756</v>
      </c>
      <c r="Q20" s="38"/>
      <c r="R20" s="38">
        <f t="shared" si="18"/>
        <v>40787</v>
      </c>
      <c r="S20" s="38"/>
      <c r="T20" s="38">
        <f t="shared" si="18"/>
        <v>40817</v>
      </c>
      <c r="U20" s="38"/>
      <c r="V20" s="38">
        <f t="shared" si="18"/>
        <v>40848</v>
      </c>
      <c r="W20" s="38"/>
      <c r="X20" s="38">
        <f t="shared" si="18"/>
        <v>40878</v>
      </c>
      <c r="Y20" s="38"/>
      <c r="Z20" s="38">
        <f t="shared" si="18"/>
        <v>45839</v>
      </c>
      <c r="AA20" s="38"/>
      <c r="AB20" s="38">
        <f t="shared" si="18"/>
        <v>45870</v>
      </c>
      <c r="AC20" s="38"/>
      <c r="AD20" s="38">
        <f t="shared" si="18"/>
        <v>45901</v>
      </c>
      <c r="AE20" s="38"/>
      <c r="AF20" s="38">
        <f t="shared" si="18"/>
        <v>45931</v>
      </c>
      <c r="AG20" s="38"/>
      <c r="AH20" s="38">
        <f t="shared" si="18"/>
        <v>45962</v>
      </c>
      <c r="AI20" s="38"/>
      <c r="AJ20" s="38">
        <f t="shared" si="18"/>
        <v>45992</v>
      </c>
      <c r="AK20" s="38"/>
      <c r="AL20" s="38" t="str">
        <f t="shared" si="18"/>
        <v>Acumulado 25</v>
      </c>
      <c r="AM20" s="38"/>
    </row>
    <row r="21" spans="1:39" ht="15" x14ac:dyDescent="0.2">
      <c r="A21" s="4" t="s">
        <v>10</v>
      </c>
      <c r="B21" s="12" t="s">
        <v>13</v>
      </c>
      <c r="C21" s="12" t="s">
        <v>14</v>
      </c>
      <c r="D21" s="12" t="s">
        <v>13</v>
      </c>
      <c r="E21" s="12" t="s">
        <v>14</v>
      </c>
      <c r="F21" s="12" t="s">
        <v>13</v>
      </c>
      <c r="G21" s="12" t="s">
        <v>14</v>
      </c>
      <c r="H21" s="12" t="s">
        <v>13</v>
      </c>
      <c r="I21" s="12" t="s">
        <v>14</v>
      </c>
      <c r="J21" s="12" t="s">
        <v>13</v>
      </c>
      <c r="K21" s="12" t="s">
        <v>14</v>
      </c>
      <c r="L21" s="12" t="s">
        <v>13</v>
      </c>
      <c r="M21" s="12" t="s">
        <v>14</v>
      </c>
      <c r="N21" s="13"/>
      <c r="O21" s="12" t="s">
        <v>14</v>
      </c>
      <c r="P21" s="13"/>
      <c r="Q21" s="12" t="s">
        <v>14</v>
      </c>
      <c r="R21" s="13"/>
      <c r="S21" s="12" t="s">
        <v>14</v>
      </c>
      <c r="T21" s="13"/>
      <c r="U21" s="12" t="s">
        <v>14</v>
      </c>
      <c r="V21" s="13"/>
      <c r="W21" s="12" t="s">
        <v>14</v>
      </c>
      <c r="X21" s="13"/>
      <c r="Y21" s="12" t="s">
        <v>14</v>
      </c>
      <c r="Z21" s="12" t="s">
        <v>13</v>
      </c>
      <c r="AA21" s="12" t="s">
        <v>14</v>
      </c>
      <c r="AB21" s="12" t="s">
        <v>13</v>
      </c>
      <c r="AC21" s="12" t="s">
        <v>14</v>
      </c>
      <c r="AD21" s="12" t="s">
        <v>13</v>
      </c>
      <c r="AE21" s="12" t="s">
        <v>14</v>
      </c>
      <c r="AF21" s="12" t="s">
        <v>13</v>
      </c>
      <c r="AG21" s="12" t="s">
        <v>14</v>
      </c>
      <c r="AH21" s="12" t="s">
        <v>13</v>
      </c>
      <c r="AI21" s="12" t="s">
        <v>14</v>
      </c>
      <c r="AJ21" s="12" t="s">
        <v>13</v>
      </c>
      <c r="AK21" s="12" t="s">
        <v>14</v>
      </c>
      <c r="AL21" s="12" t="s">
        <v>13</v>
      </c>
      <c r="AM21" s="16" t="s">
        <v>14</v>
      </c>
    </row>
    <row r="22" spans="1:39" ht="15.75" x14ac:dyDescent="0.25">
      <c r="A22" s="4" t="s">
        <v>23</v>
      </c>
      <c r="B22" s="5">
        <f>B6+B14</f>
        <v>0</v>
      </c>
      <c r="C22" s="6">
        <f>IF(B22=0,,(B22/B24))</f>
        <v>0</v>
      </c>
      <c r="D22" s="5">
        <f>D6+D14</f>
        <v>0</v>
      </c>
      <c r="E22" s="6">
        <f>IF(D22=0,,(D22/D24))</f>
        <v>0</v>
      </c>
      <c r="F22" s="5">
        <f>F6+F14</f>
        <v>259850.05</v>
      </c>
      <c r="G22" s="6">
        <f>IF(F22=0,,(F22/F24))</f>
        <v>7.7997505451452764E-3</v>
      </c>
      <c r="H22" s="5">
        <f>H6+H14</f>
        <v>48957930.299999997</v>
      </c>
      <c r="I22" s="6">
        <f>IF(H22=0,,(H22/H24))</f>
        <v>0.29306721920527895</v>
      </c>
      <c r="J22" s="5">
        <f>J6+J14</f>
        <v>93683998.109999999</v>
      </c>
      <c r="K22" s="6">
        <f>IF(J22=0,,(J22/J24))</f>
        <v>0.86071524327950377</v>
      </c>
      <c r="L22" s="5">
        <f>L6+L14</f>
        <v>69023190.260000005</v>
      </c>
      <c r="M22" s="6">
        <f>IF(L22=0,,(L22/L24))</f>
        <v>0.88594427734497583</v>
      </c>
      <c r="N22" s="5"/>
      <c r="O22" s="6">
        <f>IF(N22=0,,(N22/N24))</f>
        <v>0</v>
      </c>
      <c r="P22" s="5"/>
      <c r="Q22" s="6">
        <f>IF(P22=0,,(P22/P24))</f>
        <v>0</v>
      </c>
      <c r="R22" s="5"/>
      <c r="S22" s="6">
        <f>IF(R22=0,,(R22/R24))</f>
        <v>0</v>
      </c>
      <c r="T22" s="5"/>
      <c r="U22" s="6">
        <f>IF(T22=0,,(T22/T24))</f>
        <v>0</v>
      </c>
      <c r="V22" s="5"/>
      <c r="W22" s="6">
        <f>IF(V22=0,,(V22/V24))</f>
        <v>0</v>
      </c>
      <c r="X22" s="5"/>
      <c r="Y22" s="6">
        <f>IF(X22=0,,(X22/X24))</f>
        <v>0</v>
      </c>
      <c r="Z22" s="5">
        <f>Z6+Z14</f>
        <v>34429619.710000001</v>
      </c>
      <c r="AA22" s="6">
        <f>IF(Z22=0,,(Z22/Z24))</f>
        <v>0.33185527921660801</v>
      </c>
      <c r="AB22" s="5">
        <f>AB6+AB14</f>
        <v>82383110.260000005</v>
      </c>
      <c r="AC22" s="6">
        <f>IF(AB22=0,,(AB22/AB24))</f>
        <v>0.76834654301696403</v>
      </c>
      <c r="AD22" s="5">
        <f>AD6+AD14</f>
        <v>65612185.100000001</v>
      </c>
      <c r="AE22" s="6">
        <f>IF(AD22=0,,(AD22/AD24))</f>
        <v>0.96041975967806414</v>
      </c>
      <c r="AF22" s="5">
        <f>AF6+AF14</f>
        <v>93637157.909999996</v>
      </c>
      <c r="AG22" s="6">
        <f>IF(AF22=0,,(AF22/AF24))</f>
        <v>0.83649403296474123</v>
      </c>
      <c r="AH22" s="5">
        <f>AH6+AH14</f>
        <v>80516426.480000004</v>
      </c>
      <c r="AI22" s="6">
        <f>IF(AH22=0,,(AH22/AH24))</f>
        <v>0.26056665556192671</v>
      </c>
      <c r="AJ22" s="5">
        <f>AJ6+AJ14</f>
        <v>0</v>
      </c>
      <c r="AK22" s="6">
        <f>IF(AJ22=0,,(AJ22/AJ24))</f>
        <v>0</v>
      </c>
      <c r="AL22" s="29">
        <f>B22+D22+F22+H22+J22+L22+Z22+AB22+AD22+AF22+AH22+AJ22</f>
        <v>568503468.18000007</v>
      </c>
      <c r="AM22" s="17">
        <f>IF(AL22=0,,(AL22/AL24))</f>
        <v>0.52283211324487688</v>
      </c>
    </row>
    <row r="23" spans="1:39" ht="15.75" x14ac:dyDescent="0.25">
      <c r="A23" s="4" t="s">
        <v>24</v>
      </c>
      <c r="B23" s="5">
        <f>B7+B15</f>
        <v>0</v>
      </c>
      <c r="C23" s="14">
        <f>IF(B23=0,,(B23/B24))</f>
        <v>0</v>
      </c>
      <c r="D23" s="5">
        <f>D7+D15</f>
        <v>0</v>
      </c>
      <c r="E23" s="14">
        <f>IF(D23=0,,(D23/D24))</f>
        <v>0</v>
      </c>
      <c r="F23" s="5">
        <f>F7+F15</f>
        <v>33055324.390000001</v>
      </c>
      <c r="G23" s="14">
        <f>IF(F23=0,,(F23/F24))</f>
        <v>0.99220024945485474</v>
      </c>
      <c r="H23" s="5">
        <f>H7+H15</f>
        <v>118095657.04000001</v>
      </c>
      <c r="I23" s="14">
        <f>IF(H23=0,,(H23/H24))</f>
        <v>0.70693278079472099</v>
      </c>
      <c r="J23" s="5">
        <f>J7+J15</f>
        <v>15160359.93</v>
      </c>
      <c r="K23" s="14">
        <f>IF(J23=0,,(J23/J24))</f>
        <v>0.13928475672049634</v>
      </c>
      <c r="L23" s="5">
        <f>L7+L15</f>
        <v>8885987.5800000001</v>
      </c>
      <c r="M23" s="14">
        <f>IF(L23=0,,(L23/L24))</f>
        <v>0.11405572265502423</v>
      </c>
      <c r="N23" s="5"/>
      <c r="O23" s="14">
        <f>IF(N23=0,,(N23/N24))</f>
        <v>0</v>
      </c>
      <c r="P23" s="5"/>
      <c r="Q23" s="14">
        <f>IF(P23=0,,(P23/P24))</f>
        <v>0</v>
      </c>
      <c r="R23" s="5"/>
      <c r="S23" s="14">
        <f>IF(R23=0,,(R23/R24))</f>
        <v>0</v>
      </c>
      <c r="T23" s="5"/>
      <c r="U23" s="14">
        <f>IF(T23=0,,(T23/T24))</f>
        <v>0</v>
      </c>
      <c r="V23" s="5"/>
      <c r="W23" s="14">
        <f>IF(V23=0,,(V23/V24))</f>
        <v>0</v>
      </c>
      <c r="X23" s="5"/>
      <c r="Y23" s="14">
        <f>IF(X23=0,,(X23/X24))</f>
        <v>0</v>
      </c>
      <c r="Z23" s="5">
        <f>Z7+Z15</f>
        <v>69319278.879999995</v>
      </c>
      <c r="AA23" s="14">
        <f>IF(Z23=0,,(Z23/Z24))</f>
        <v>0.66814472078339193</v>
      </c>
      <c r="AB23" s="5">
        <f>AB7+AB15</f>
        <v>24838183.32</v>
      </c>
      <c r="AC23" s="14">
        <f>IF(AB23=0,,(AB23/AB24))</f>
        <v>0.23165345698303594</v>
      </c>
      <c r="AD23" s="5">
        <f>AD7+AD15</f>
        <v>2703969.83</v>
      </c>
      <c r="AE23" s="14">
        <f>IF(AD23=0,,(AD23/AD24))</f>
        <v>3.9580240321935807E-2</v>
      </c>
      <c r="AF23" s="5">
        <f>AF7+AF15</f>
        <v>18302861.050000001</v>
      </c>
      <c r="AG23" s="14">
        <f>IF(AF23=0,,(AF23/AF24))</f>
        <v>0.16350596703525877</v>
      </c>
      <c r="AH23" s="5">
        <f>AH7+AH15</f>
        <v>228488677.44</v>
      </c>
      <c r="AI23" s="14">
        <f>IF(AH23=0,,(AH23/AH24))</f>
        <v>0.73943334443807329</v>
      </c>
      <c r="AJ23" s="5">
        <f>AJ7+AJ15</f>
        <v>0</v>
      </c>
      <c r="AK23" s="14">
        <f>IF(AJ23=0,,(AJ23/AJ24))</f>
        <v>0</v>
      </c>
      <c r="AL23" s="29">
        <f>B23+D23+F23+H23+J23+L23+Z23+AB23+AD23+AF23+AH23+AJ23</f>
        <v>518850299.46000004</v>
      </c>
      <c r="AM23" s="18">
        <f>IF(AL23=0,,(AL23/AL24))</f>
        <v>0.47716788675512312</v>
      </c>
    </row>
    <row r="24" spans="1:39" ht="16.5" thickBot="1" x14ac:dyDescent="0.3">
      <c r="A24" s="9" t="s">
        <v>5</v>
      </c>
      <c r="B24" s="19">
        <f>(B22+B23)</f>
        <v>0</v>
      </c>
      <c r="C24" s="20">
        <f>C22+C23</f>
        <v>0</v>
      </c>
      <c r="D24" s="19">
        <f>(D22+D23)</f>
        <v>0</v>
      </c>
      <c r="E24" s="20">
        <f>E22+E23</f>
        <v>0</v>
      </c>
      <c r="F24" s="19">
        <f>(F22+F23)</f>
        <v>33315174.440000001</v>
      </c>
      <c r="G24" s="20">
        <f>G22+G23</f>
        <v>1</v>
      </c>
      <c r="H24" s="19">
        <f>(H22+H23)</f>
        <v>167053587.34</v>
      </c>
      <c r="I24" s="20">
        <f>I22+I23</f>
        <v>1</v>
      </c>
      <c r="J24" s="19">
        <f>(J22+J23)</f>
        <v>108844358.03999999</v>
      </c>
      <c r="K24" s="20">
        <f>K22+K23</f>
        <v>1</v>
      </c>
      <c r="L24" s="19">
        <f>(L22+L23)</f>
        <v>77909177.840000004</v>
      </c>
      <c r="M24" s="20">
        <f>M22+M23</f>
        <v>1</v>
      </c>
      <c r="N24" s="19">
        <f>(N22+N23)</f>
        <v>0</v>
      </c>
      <c r="O24" s="20">
        <f>O22+O23</f>
        <v>0</v>
      </c>
      <c r="P24" s="19">
        <f>(P22+P23)</f>
        <v>0</v>
      </c>
      <c r="Q24" s="20">
        <f>Q22+Q23</f>
        <v>0</v>
      </c>
      <c r="R24" s="19">
        <f>(R22+R23)</f>
        <v>0</v>
      </c>
      <c r="S24" s="20">
        <f>S22+S23</f>
        <v>0</v>
      </c>
      <c r="T24" s="19">
        <f>(T22+T23)</f>
        <v>0</v>
      </c>
      <c r="U24" s="20">
        <f>U22+U23</f>
        <v>0</v>
      </c>
      <c r="V24" s="19">
        <f>(V22+V23)</f>
        <v>0</v>
      </c>
      <c r="W24" s="20">
        <f>W22+W23</f>
        <v>0</v>
      </c>
      <c r="X24" s="19">
        <f>(X22+X23)</f>
        <v>0</v>
      </c>
      <c r="Y24" s="20">
        <f>Y22+Y23</f>
        <v>0</v>
      </c>
      <c r="Z24" s="19">
        <f>(Z22+Z23)</f>
        <v>103748898.59</v>
      </c>
      <c r="AA24" s="20">
        <f>AA22+AA23</f>
        <v>1</v>
      </c>
      <c r="AB24" s="19">
        <f>(AB22+AB23)</f>
        <v>107221293.58000001</v>
      </c>
      <c r="AC24" s="20">
        <f>AC22+AC23</f>
        <v>1</v>
      </c>
      <c r="AD24" s="19">
        <f>(AD22+AD23)</f>
        <v>68316154.930000007</v>
      </c>
      <c r="AE24" s="20">
        <f>AE22+AE23</f>
        <v>1</v>
      </c>
      <c r="AF24" s="19">
        <f>(AF22+AF23)</f>
        <v>111940018.95999999</v>
      </c>
      <c r="AG24" s="20">
        <f>AG22+AG23</f>
        <v>1</v>
      </c>
      <c r="AH24" s="19">
        <f>(AH22+AH23)</f>
        <v>309005103.92000002</v>
      </c>
      <c r="AI24" s="20">
        <f>AI22+AI23</f>
        <v>1</v>
      </c>
      <c r="AJ24" s="19">
        <f>(AJ22+AJ23)</f>
        <v>0</v>
      </c>
      <c r="AK24" s="20">
        <f>AK22+AK23</f>
        <v>0</v>
      </c>
      <c r="AL24" s="30">
        <f>(AL22+AL23)</f>
        <v>1087353767.6400001</v>
      </c>
      <c r="AM24" s="21">
        <f>AM22+AM23</f>
        <v>1</v>
      </c>
    </row>
  </sheetData>
  <customSheetViews>
    <customSheetView guid="{8A5602A8-B135-4451-9295-07C8712085CC}" showRuler="0" topLeftCell="A9">
      <pane xSplit="1" ySplit="2" topLeftCell="B11" activePane="bottomRight" state="frozen"/>
      <selection pane="bottomRight" activeCell="D22" sqref="D22"/>
      <pageMargins left="0.75" right="0.75" top="1" bottom="1" header="0" footer="0"/>
      <headerFooter alignWithMargins="0"/>
    </customSheetView>
    <customSheetView guid="{9F64E964-805B-4B50-8A11-44D29787B5D9}" showRuler="0" topLeftCell="A9">
      <pane xSplit="1" ySplit="2" topLeftCell="B11" activePane="bottomRight" state="frozen"/>
      <selection pane="bottomRight" activeCell="D22" sqref="D22"/>
      <pageMargins left="0.75" right="0.75" top="1" bottom="1" header="0" footer="0"/>
      <headerFooter alignWithMargins="0"/>
    </customSheetView>
  </customSheetViews>
  <mergeCells count="57">
    <mergeCell ref="AJ20:AK20"/>
    <mergeCell ref="AL20:AM20"/>
    <mergeCell ref="Z20:AA20"/>
    <mergeCell ref="AB20:AC20"/>
    <mergeCell ref="AD20:AE20"/>
    <mergeCell ref="AF20:AG20"/>
    <mergeCell ref="AH20:AI20"/>
    <mergeCell ref="AF12:AG12"/>
    <mergeCell ref="AH12:AI12"/>
    <mergeCell ref="AJ12:AK12"/>
    <mergeCell ref="AL12:AM12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V12:W12"/>
    <mergeCell ref="X12:Y12"/>
    <mergeCell ref="Z12:AA12"/>
    <mergeCell ref="AB12:AC12"/>
    <mergeCell ref="AD12:AE12"/>
    <mergeCell ref="L12:M12"/>
    <mergeCell ref="N12:O12"/>
    <mergeCell ref="P12:Q12"/>
    <mergeCell ref="R12:S12"/>
    <mergeCell ref="T12:U12"/>
    <mergeCell ref="B12:C12"/>
    <mergeCell ref="D12:E12"/>
    <mergeCell ref="F12:G12"/>
    <mergeCell ref="H12:I12"/>
    <mergeCell ref="J12:K12"/>
    <mergeCell ref="L4:M4"/>
    <mergeCell ref="B4:C4"/>
    <mergeCell ref="D4:E4"/>
    <mergeCell ref="F4:G4"/>
    <mergeCell ref="H4:I4"/>
    <mergeCell ref="J4:K4"/>
    <mergeCell ref="AL4:A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</mergeCells>
  <phoneticPr fontId="2" type="noConversion"/>
  <printOptions horizontalCentered="1"/>
  <pageMargins left="0.39370078740157483" right="0.39370078740157483" top="1.9685039370078741" bottom="0.98425196850393704" header="0.59055118110236227" footer="0.59055118110236227"/>
  <pageSetup paperSize="9" scale="55" fitToWidth="2" orientation="landscape" r:id="rId1"/>
  <headerFooter alignWithMargins="0">
    <oddHeader>&amp;C&amp;12OFICIALÍA MAYOR
DIRECCIÓN GENERAL DE ADQUISICIONES
DERRAMA DE ADQUISICIONES A PROVEEDORES LOCALES</oddHeader>
    <oddFooter>&amp;C&amp;12PÁGINA &amp;P DE &amp;N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39"/>
  <sheetViews>
    <sheetView workbookViewId="0">
      <pane xSplit="1" ySplit="5" topLeftCell="AG6" activePane="bottomRight" state="frozen"/>
      <selection pane="topRight" activeCell="B1" sqref="B1"/>
      <selection pane="bottomLeft" activeCell="A3" sqref="A3"/>
      <selection pane="bottomRight" activeCell="AJ9" sqref="AJ9"/>
    </sheetView>
  </sheetViews>
  <sheetFormatPr baseColWidth="10" defaultRowHeight="12.75" x14ac:dyDescent="0.2"/>
  <cols>
    <col min="1" max="1" width="30.7109375" customWidth="1"/>
    <col min="2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hidden="1" customWidth="1"/>
    <col min="15" max="15" width="10.7109375" hidden="1" customWidth="1"/>
    <col min="16" max="16" width="20.7109375" hidden="1" customWidth="1"/>
    <col min="17" max="17" width="10.7109375" hidden="1" customWidth="1"/>
    <col min="18" max="18" width="20.7109375" hidden="1" customWidth="1"/>
    <col min="19" max="19" width="10.7109375" hidden="1" customWidth="1"/>
    <col min="20" max="20" width="20.7109375" hidden="1" customWidth="1"/>
    <col min="21" max="21" width="10.7109375" hidden="1" customWidth="1"/>
    <col min="22" max="22" width="20.7109375" hidden="1" customWidth="1"/>
    <col min="23" max="23" width="10.7109375" hidden="1" customWidth="1"/>
    <col min="24" max="24" width="20.7109375" hidden="1" customWidth="1"/>
    <col min="25" max="25" width="10.7109375" hidden="1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</cols>
  <sheetData>
    <row r="1" spans="1:39" ht="15" x14ac:dyDescent="0.2">
      <c r="A1" s="1"/>
    </row>
    <row r="2" spans="1:39" ht="15.75" x14ac:dyDescent="0.25">
      <c r="A2" s="1" t="s">
        <v>41</v>
      </c>
      <c r="B2" s="35" t="s">
        <v>42</v>
      </c>
    </row>
    <row r="3" spans="1:39" ht="15.75" thickBot="1" x14ac:dyDescent="0.25">
      <c r="A3" s="1"/>
    </row>
    <row r="4" spans="1:39" ht="15.75" x14ac:dyDescent="0.25">
      <c r="A4" s="7" t="s">
        <v>0</v>
      </c>
      <c r="B4" s="38">
        <v>45658</v>
      </c>
      <c r="C4" s="38"/>
      <c r="D4" s="38">
        <v>45689</v>
      </c>
      <c r="E4" s="38"/>
      <c r="F4" s="38">
        <v>45717</v>
      </c>
      <c r="G4" s="38"/>
      <c r="H4" s="38">
        <v>45748</v>
      </c>
      <c r="I4" s="38"/>
      <c r="J4" s="38">
        <v>45778</v>
      </c>
      <c r="K4" s="38"/>
      <c r="L4" s="38">
        <v>45809</v>
      </c>
      <c r="M4" s="38"/>
      <c r="N4" s="38">
        <v>40725</v>
      </c>
      <c r="O4" s="38"/>
      <c r="P4" s="38">
        <v>40756</v>
      </c>
      <c r="Q4" s="38"/>
      <c r="R4" s="38">
        <v>40787</v>
      </c>
      <c r="S4" s="38"/>
      <c r="T4" s="38">
        <v>40817</v>
      </c>
      <c r="U4" s="38"/>
      <c r="V4" s="38">
        <v>40848</v>
      </c>
      <c r="W4" s="38"/>
      <c r="X4" s="38">
        <v>40878</v>
      </c>
      <c r="Y4" s="38"/>
      <c r="Z4" s="38">
        <v>45839</v>
      </c>
      <c r="AA4" s="38"/>
      <c r="AB4" s="38">
        <v>45870</v>
      </c>
      <c r="AC4" s="38"/>
      <c r="AD4" s="38">
        <v>45901</v>
      </c>
      <c r="AE4" s="38"/>
      <c r="AF4" s="38">
        <v>45931</v>
      </c>
      <c r="AG4" s="38"/>
      <c r="AH4" s="38">
        <v>45962</v>
      </c>
      <c r="AI4" s="38"/>
      <c r="AJ4" s="38">
        <v>45992</v>
      </c>
      <c r="AK4" s="38"/>
      <c r="AL4" s="38" t="s">
        <v>40</v>
      </c>
      <c r="AM4" s="39"/>
    </row>
    <row r="5" spans="1:39" ht="15" x14ac:dyDescent="0.2">
      <c r="A5" s="23" t="s">
        <v>10</v>
      </c>
      <c r="B5" s="12" t="s">
        <v>13</v>
      </c>
      <c r="C5" s="12" t="s">
        <v>14</v>
      </c>
      <c r="D5" s="12" t="s">
        <v>13</v>
      </c>
      <c r="E5" s="12" t="s">
        <v>14</v>
      </c>
      <c r="F5" s="12" t="s">
        <v>13</v>
      </c>
      <c r="G5" s="12" t="s">
        <v>14</v>
      </c>
      <c r="H5" s="12" t="s">
        <v>13</v>
      </c>
      <c r="I5" s="12" t="s">
        <v>14</v>
      </c>
      <c r="J5" s="12" t="s">
        <v>13</v>
      </c>
      <c r="K5" s="12" t="s">
        <v>14</v>
      </c>
      <c r="L5" s="12" t="s">
        <v>13</v>
      </c>
      <c r="M5" s="12" t="s">
        <v>14</v>
      </c>
      <c r="N5" s="12"/>
      <c r="O5" s="12" t="s">
        <v>14</v>
      </c>
      <c r="P5" s="12"/>
      <c r="Q5" s="12" t="s">
        <v>14</v>
      </c>
      <c r="R5" s="12"/>
      <c r="S5" s="12" t="s">
        <v>14</v>
      </c>
      <c r="T5" s="12"/>
      <c r="U5" s="12" t="s">
        <v>14</v>
      </c>
      <c r="V5" s="12"/>
      <c r="W5" s="12" t="s">
        <v>14</v>
      </c>
      <c r="X5" s="12"/>
      <c r="Y5" s="12" t="s">
        <v>14</v>
      </c>
      <c r="Z5" s="12" t="s">
        <v>13</v>
      </c>
      <c r="AA5" s="12" t="s">
        <v>14</v>
      </c>
      <c r="AB5" s="12" t="s">
        <v>13</v>
      </c>
      <c r="AC5" s="12" t="s">
        <v>14</v>
      </c>
      <c r="AD5" s="12" t="s">
        <v>13</v>
      </c>
      <c r="AE5" s="12" t="s">
        <v>14</v>
      </c>
      <c r="AF5" s="12" t="s">
        <v>13</v>
      </c>
      <c r="AG5" s="12" t="s">
        <v>14</v>
      </c>
      <c r="AH5" s="12" t="s">
        <v>13</v>
      </c>
      <c r="AI5" s="12" t="s">
        <v>14</v>
      </c>
      <c r="AJ5" s="12" t="s">
        <v>13</v>
      </c>
      <c r="AK5" s="12" t="s">
        <v>14</v>
      </c>
      <c r="AL5" s="12" t="s">
        <v>13</v>
      </c>
      <c r="AM5" s="16" t="s">
        <v>14</v>
      </c>
    </row>
    <row r="6" spans="1:39" ht="15.75" x14ac:dyDescent="0.25">
      <c r="A6" s="4" t="s">
        <v>6</v>
      </c>
      <c r="B6" s="5">
        <v>0</v>
      </c>
      <c r="C6" s="22">
        <f>IF(B6=0,,(B6/B11))</f>
        <v>0</v>
      </c>
      <c r="D6" s="5">
        <v>0</v>
      </c>
      <c r="E6" s="22">
        <f t="shared" ref="E6" si="0">IF(D6=0,,(D6/D11))</f>
        <v>0</v>
      </c>
      <c r="F6" s="5">
        <v>0</v>
      </c>
      <c r="G6" s="22">
        <f>IF(F6=0,,(F6/F11))</f>
        <v>0</v>
      </c>
      <c r="H6" s="5">
        <v>0</v>
      </c>
      <c r="I6" s="22">
        <f t="shared" ref="I6" si="1">IF(H6=0,,(H6/H11))</f>
        <v>0</v>
      </c>
      <c r="J6" s="5">
        <v>0</v>
      </c>
      <c r="K6" s="22">
        <f t="shared" ref="K6" si="2">IF(J6=0,,(J6/J11))</f>
        <v>0</v>
      </c>
      <c r="L6" s="5">
        <v>0</v>
      </c>
      <c r="M6" s="22">
        <f t="shared" ref="M6" si="3">IF(L6=0,,(L6/L11))</f>
        <v>0</v>
      </c>
      <c r="N6" s="5"/>
      <c r="O6" s="22">
        <f>IF(N6=0,,(N6/N11))</f>
        <v>0</v>
      </c>
      <c r="P6" s="5"/>
      <c r="Q6" s="22">
        <f>IF(P6=0,,(P6/P11))</f>
        <v>0</v>
      </c>
      <c r="R6" s="5"/>
      <c r="S6" s="22">
        <f>IF(R6=0,,(R6/R11))</f>
        <v>0</v>
      </c>
      <c r="T6" s="5"/>
      <c r="U6" s="22">
        <f>IF(T6=0,,(T6/T11))</f>
        <v>0</v>
      </c>
      <c r="V6" s="5"/>
      <c r="W6" s="22">
        <f>IF(V6=0,,(V6/V11))</f>
        <v>0</v>
      </c>
      <c r="X6" s="5"/>
      <c r="Y6" s="22">
        <f>IF(X6=0,,(X6/X11))</f>
        <v>0</v>
      </c>
      <c r="Z6" s="5">
        <v>0</v>
      </c>
      <c r="AA6" s="22">
        <f>IF(Z6=0,,(Z6/Z11))</f>
        <v>0</v>
      </c>
      <c r="AB6" s="5">
        <v>0</v>
      </c>
      <c r="AC6" s="22">
        <f>IF(AB6=0,,(AB6/AB11))</f>
        <v>0</v>
      </c>
      <c r="AD6" s="5">
        <v>0</v>
      </c>
      <c r="AE6" s="22">
        <f t="shared" ref="AE6" si="4">IF(AD6=0,,(AD6/AD11))</f>
        <v>0</v>
      </c>
      <c r="AF6" s="5">
        <v>0</v>
      </c>
      <c r="AG6" s="22">
        <f t="shared" ref="AG6" si="5">IF(AF6=0,,(AF6/AF11))</f>
        <v>0</v>
      </c>
      <c r="AH6" s="5">
        <v>0</v>
      </c>
      <c r="AI6" s="22">
        <f t="shared" ref="AI6" si="6">IF(AH6=0,,(AH6/AH11))</f>
        <v>0</v>
      </c>
      <c r="AJ6" s="5"/>
      <c r="AK6" s="22">
        <f t="shared" ref="AK6" si="7">IF(AJ6=0,,(AJ6/AJ11))</f>
        <v>0</v>
      </c>
      <c r="AL6" s="29">
        <f>B6+D6+F6+H6+J6+L6+Z6+AB6+AD6+AF6+AH6+AJ6</f>
        <v>0</v>
      </c>
      <c r="AM6" s="24">
        <f>IF(AL6=0,,(AL6/AL11))</f>
        <v>0</v>
      </c>
    </row>
    <row r="7" spans="1:39" ht="15.75" x14ac:dyDescent="0.25">
      <c r="A7" s="4" t="s">
        <v>7</v>
      </c>
      <c r="B7" s="5">
        <v>0</v>
      </c>
      <c r="C7" s="22">
        <f>IF(B7=0,,(B7/B11))</f>
        <v>0</v>
      </c>
      <c r="D7" s="5">
        <v>0</v>
      </c>
      <c r="E7" s="22">
        <f t="shared" ref="E7" si="8">IF(D7=0,,(D7/D11))</f>
        <v>0</v>
      </c>
      <c r="F7" s="5">
        <v>0</v>
      </c>
      <c r="G7" s="22">
        <f>IF(F7=0,,(F7/F11))</f>
        <v>0</v>
      </c>
      <c r="H7" s="5">
        <v>0</v>
      </c>
      <c r="I7" s="22">
        <f t="shared" ref="I7" si="9">IF(H7=0,,(H7/H11))</f>
        <v>0</v>
      </c>
      <c r="J7" s="5">
        <v>0</v>
      </c>
      <c r="K7" s="22">
        <f t="shared" ref="K7" si="10">IF(J7=0,,(J7/J11))</f>
        <v>0</v>
      </c>
      <c r="L7" s="5">
        <v>0</v>
      </c>
      <c r="M7" s="22">
        <f t="shared" ref="M7" si="11">IF(L7=0,,(L7/L11))</f>
        <v>0</v>
      </c>
      <c r="N7" s="5"/>
      <c r="O7" s="22">
        <f>IF(N7=0,,(N7/N11))</f>
        <v>0</v>
      </c>
      <c r="P7" s="5"/>
      <c r="Q7" s="22">
        <f>IF(P7=0,,(P7/P11))</f>
        <v>0</v>
      </c>
      <c r="R7" s="5"/>
      <c r="S7" s="22">
        <f>IF(R7=0,,(R7/R11))</f>
        <v>0</v>
      </c>
      <c r="T7" s="5"/>
      <c r="U7" s="22">
        <f>IF(T7=0,,(T7/T11))</f>
        <v>0</v>
      </c>
      <c r="V7" s="5"/>
      <c r="W7" s="22">
        <f>IF(V7=0,,(V7/V11))</f>
        <v>0</v>
      </c>
      <c r="X7" s="5"/>
      <c r="Y7" s="22">
        <f>IF(X7=0,,(X7/X11))</f>
        <v>0</v>
      </c>
      <c r="Z7" s="5">
        <v>0</v>
      </c>
      <c r="AA7" s="22">
        <f>IF(Z7=0,,(Z7/Z11))</f>
        <v>0</v>
      </c>
      <c r="AB7" s="5">
        <v>0</v>
      </c>
      <c r="AC7" s="22">
        <f>IF(AB7=0,,(AB7/AB11))</f>
        <v>0</v>
      </c>
      <c r="AD7" s="5">
        <v>0</v>
      </c>
      <c r="AE7" s="22">
        <f t="shared" ref="AE7" si="12">IF(AD7=0,,(AD7/AD11))</f>
        <v>0</v>
      </c>
      <c r="AF7" s="5">
        <v>0</v>
      </c>
      <c r="AG7" s="22">
        <f t="shared" ref="AG7" si="13">IF(AF7=0,,(AF7/AF11))</f>
        <v>0</v>
      </c>
      <c r="AH7" s="5">
        <v>0</v>
      </c>
      <c r="AI7" s="22">
        <f t="shared" ref="AI7" si="14">IF(AH7=0,,(AH7/AH11))</f>
        <v>0</v>
      </c>
      <c r="AJ7" s="5"/>
      <c r="AK7" s="22">
        <f t="shared" ref="AK7" si="15">IF(AJ7=0,,(AJ7/AJ11))</f>
        <v>0</v>
      </c>
      <c r="AL7" s="29">
        <f>B7+D7+F7+H7+J7+L7+Z7+AB7+AD7+AF7+AH7+AJ7</f>
        <v>0</v>
      </c>
      <c r="AM7" s="24">
        <f>IF(AL7=0,,(AL7/AL11))</f>
        <v>0</v>
      </c>
    </row>
    <row r="8" spans="1:39" ht="15.75" x14ac:dyDescent="0.25">
      <c r="A8" s="4" t="s">
        <v>8</v>
      </c>
      <c r="B8" s="5">
        <v>0</v>
      </c>
      <c r="C8" s="22">
        <f>IF(B8=0,,(B8/B11))</f>
        <v>0</v>
      </c>
      <c r="D8" s="5">
        <v>0</v>
      </c>
      <c r="E8" s="22">
        <f t="shared" ref="E8" si="16">IF(D8=0,,(D8/D11))</f>
        <v>0</v>
      </c>
      <c r="F8" s="5">
        <v>0</v>
      </c>
      <c r="G8" s="22">
        <f>IF(F8=0,,(F8/F11))</f>
        <v>0</v>
      </c>
      <c r="H8" s="5">
        <v>0</v>
      </c>
      <c r="I8" s="22">
        <f t="shared" ref="I8" si="17">IF(H8=0,,(H8/H11))</f>
        <v>0</v>
      </c>
      <c r="J8" s="5">
        <v>0</v>
      </c>
      <c r="K8" s="22">
        <f t="shared" ref="K8" si="18">IF(J8=0,,(J8/J11))</f>
        <v>0</v>
      </c>
      <c r="L8" s="5">
        <v>0</v>
      </c>
      <c r="M8" s="22">
        <f t="shared" ref="M8" si="19">IF(L8=0,,(L8/L11))</f>
        <v>0</v>
      </c>
      <c r="N8" s="5"/>
      <c r="O8" s="22">
        <f>IF(N8=0,,(N8/N11))</f>
        <v>0</v>
      </c>
      <c r="P8" s="5"/>
      <c r="Q8" s="22">
        <f>IF(P8=0,,(P8/P11))</f>
        <v>0</v>
      </c>
      <c r="R8" s="5"/>
      <c r="S8" s="22">
        <f>IF(R8=0,,(R8/R11))</f>
        <v>0</v>
      </c>
      <c r="T8" s="5"/>
      <c r="U8" s="22">
        <f>IF(T8=0,,(T8/T11))</f>
        <v>0</v>
      </c>
      <c r="V8" s="5"/>
      <c r="W8" s="22">
        <f>IF(V8=0,,(V8/V11))</f>
        <v>0</v>
      </c>
      <c r="X8" s="5"/>
      <c r="Y8" s="22">
        <f>IF(X8=0,,(X8/X11))</f>
        <v>0</v>
      </c>
      <c r="Z8" s="5">
        <v>0</v>
      </c>
      <c r="AA8" s="22">
        <f>IF(Z8=0,,(Z8/Z11))</f>
        <v>0</v>
      </c>
      <c r="AB8" s="5">
        <v>0</v>
      </c>
      <c r="AC8" s="22">
        <f>IF(AB8=0,,(AB8/AB11))</f>
        <v>0</v>
      </c>
      <c r="AD8" s="5">
        <v>0</v>
      </c>
      <c r="AE8" s="22">
        <f t="shared" ref="AE8" si="20">IF(AD8=0,,(AD8/AD11))</f>
        <v>0</v>
      </c>
      <c r="AF8" s="5">
        <v>0</v>
      </c>
      <c r="AG8" s="22">
        <f t="shared" ref="AG8" si="21">IF(AF8=0,,(AF8/AF11))</f>
        <v>0</v>
      </c>
      <c r="AH8" s="5">
        <v>0</v>
      </c>
      <c r="AI8" s="22">
        <f t="shared" ref="AI8" si="22">IF(AH8=0,,(AH8/AH11))</f>
        <v>0</v>
      </c>
      <c r="AJ8" s="5"/>
      <c r="AK8" s="22">
        <f t="shared" ref="AK8" si="23">IF(AJ8=0,,(AJ8/AJ11))</f>
        <v>0</v>
      </c>
      <c r="AL8" s="29">
        <f>B8+D8+F8+H8+J8+L8+Z8+AB8+AD8+AF8+AH8+AJ8</f>
        <v>0</v>
      </c>
      <c r="AM8" s="24">
        <f>IF(AL8=0,,(AL8/AL11))</f>
        <v>0</v>
      </c>
    </row>
    <row r="9" spans="1:39" ht="15.75" x14ac:dyDescent="0.25">
      <c r="A9" s="4" t="s">
        <v>9</v>
      </c>
      <c r="B9" s="5">
        <v>0</v>
      </c>
      <c r="C9" s="22">
        <f>IF(B9=0,,(B9/B11))</f>
        <v>0</v>
      </c>
      <c r="D9" s="5">
        <v>0</v>
      </c>
      <c r="E9" s="22">
        <f t="shared" ref="E9" si="24">IF(D9=0,,(D9/D11))</f>
        <v>0</v>
      </c>
      <c r="F9" s="5">
        <v>0</v>
      </c>
      <c r="G9" s="22">
        <f>IF(F9=0,,(F9/F11))</f>
        <v>0</v>
      </c>
      <c r="H9" s="5">
        <v>0</v>
      </c>
      <c r="I9" s="22">
        <f t="shared" ref="I9" si="25">IF(H9=0,,(H9/H11))</f>
        <v>0</v>
      </c>
      <c r="J9" s="5">
        <v>0</v>
      </c>
      <c r="K9" s="22">
        <f t="shared" ref="K9" si="26">IF(J9=0,,(J9/J11))</f>
        <v>0</v>
      </c>
      <c r="L9" s="5">
        <v>0</v>
      </c>
      <c r="M9" s="22">
        <f t="shared" ref="M9" si="27">IF(L9=0,,(L9/L11))</f>
        <v>0</v>
      </c>
      <c r="N9" s="5"/>
      <c r="O9" s="22">
        <f>IF(N9=0,,(N9/N11))</f>
        <v>0</v>
      </c>
      <c r="P9" s="5"/>
      <c r="Q9" s="22">
        <f>IF(P9=0,,(P9/P11))</f>
        <v>0</v>
      </c>
      <c r="R9" s="5"/>
      <c r="S9" s="22">
        <f>IF(R9=0,,(R9/R11))</f>
        <v>0</v>
      </c>
      <c r="T9" s="5"/>
      <c r="U9" s="22">
        <f>IF(T9=0,,(T9/T11))</f>
        <v>0</v>
      </c>
      <c r="V9" s="5"/>
      <c r="W9" s="22">
        <f>IF(V9=0,,(V9/V11))</f>
        <v>0</v>
      </c>
      <c r="X9" s="5"/>
      <c r="Y9" s="22">
        <f>IF(X9=0,,(X9/X11))</f>
        <v>0</v>
      </c>
      <c r="Z9" s="5">
        <v>0</v>
      </c>
      <c r="AA9" s="22">
        <f>IF(Z9=0,,(Z9/Z11))</f>
        <v>0</v>
      </c>
      <c r="AB9" s="5">
        <v>0</v>
      </c>
      <c r="AC9" s="22">
        <f>IF(AB9=0,,(AB9/AB11))</f>
        <v>0</v>
      </c>
      <c r="AD9" s="5">
        <v>0</v>
      </c>
      <c r="AE9" s="22">
        <f t="shared" ref="AE9" si="28">IF(AD9=0,,(AD9/AD11))</f>
        <v>0</v>
      </c>
      <c r="AF9" s="5">
        <v>0</v>
      </c>
      <c r="AG9" s="22">
        <f t="shared" ref="AG9" si="29">IF(AF9=0,,(AF9/AF11))</f>
        <v>0</v>
      </c>
      <c r="AH9" s="5">
        <v>0</v>
      </c>
      <c r="AI9" s="22">
        <f t="shared" ref="AI9" si="30">IF(AH9=0,,(AH9/AH11))</f>
        <v>0</v>
      </c>
      <c r="AJ9" s="5"/>
      <c r="AK9" s="22">
        <f t="shared" ref="AK9" si="31">IF(AJ9=0,,(AJ9/AJ11))</f>
        <v>0</v>
      </c>
      <c r="AL9" s="29">
        <f>B9+D9+F9+H9+J9+L9+Z9+AB9+AD9+AF9+AH9+AJ9</f>
        <v>0</v>
      </c>
      <c r="AM9" s="24">
        <f>IF(AL9=0,,(AL9/AL11))</f>
        <v>0</v>
      </c>
    </row>
    <row r="10" spans="1:39" ht="15.75" x14ac:dyDescent="0.25">
      <c r="A10" s="4" t="s">
        <v>16</v>
      </c>
      <c r="B10" s="5">
        <v>0</v>
      </c>
      <c r="C10" s="22">
        <f>IF(B10=0,,(B10/B11))</f>
        <v>0</v>
      </c>
      <c r="D10" s="5">
        <v>0</v>
      </c>
      <c r="E10" s="22">
        <f t="shared" ref="E10" si="32">IF(D10=0,,(D10/D11))</f>
        <v>0</v>
      </c>
      <c r="F10" s="5">
        <v>0</v>
      </c>
      <c r="G10" s="22">
        <f>IF(F10=0,,(F10/F11))</f>
        <v>0</v>
      </c>
      <c r="H10" s="5">
        <v>901033.5</v>
      </c>
      <c r="I10" s="22">
        <f t="shared" ref="I10" si="33">IF(H10=0,,(H10/H11))</f>
        <v>1</v>
      </c>
      <c r="J10" s="5">
        <v>5127662.97</v>
      </c>
      <c r="K10" s="22">
        <f t="shared" ref="K10" si="34">IF(J10=0,,(J10/J11))</f>
        <v>1</v>
      </c>
      <c r="L10" s="5">
        <v>4435687.4800000004</v>
      </c>
      <c r="M10" s="22">
        <f t="shared" ref="M10" si="35">IF(L10=0,,(L10/L11))</f>
        <v>1</v>
      </c>
      <c r="N10" s="5"/>
      <c r="O10" s="22">
        <f>IF(N10=0,,(N10/N11))</f>
        <v>0</v>
      </c>
      <c r="P10" s="5"/>
      <c r="Q10" s="22">
        <f>IF(P10=0,,(P10/P11))</f>
        <v>0</v>
      </c>
      <c r="R10" s="5"/>
      <c r="S10" s="22">
        <f>IF(R10=0,,(R10/R11))</f>
        <v>0</v>
      </c>
      <c r="T10" s="5"/>
      <c r="U10" s="22">
        <f>IF(T10=0,,(T10/T11))</f>
        <v>0</v>
      </c>
      <c r="V10" s="5"/>
      <c r="W10" s="22">
        <f>IF(V10=0,,(V10/V11))</f>
        <v>0</v>
      </c>
      <c r="X10" s="5"/>
      <c r="Y10" s="22">
        <f>IF(X10=0,,(X10/X11))</f>
        <v>0</v>
      </c>
      <c r="Z10" s="5">
        <v>0</v>
      </c>
      <c r="AA10" s="22">
        <f>IF(Z10=0,,(Z10/Z11))</f>
        <v>0</v>
      </c>
      <c r="AB10" s="5">
        <v>70000</v>
      </c>
      <c r="AC10" s="22">
        <f>IF(AB10=0,,(AB10/AB11))</f>
        <v>1</v>
      </c>
      <c r="AD10" s="5">
        <v>200000</v>
      </c>
      <c r="AE10" s="22">
        <f t="shared" ref="AE10" si="36">IF(AD10=0,,(AD10/AD11))</f>
        <v>1</v>
      </c>
      <c r="AF10" s="5">
        <v>0</v>
      </c>
      <c r="AG10" s="22">
        <f t="shared" ref="AG10" si="37">IF(AF10=0,,(AF10/AF11))</f>
        <v>0</v>
      </c>
      <c r="AH10" s="5">
        <v>124397120.52</v>
      </c>
      <c r="AI10" s="22">
        <f t="shared" ref="AI10" si="38">IF(AH10=0,,(AH10/AH11))</f>
        <v>1</v>
      </c>
      <c r="AJ10" s="5"/>
      <c r="AK10" s="22">
        <f t="shared" ref="AK10" si="39">IF(AJ10=0,,(AJ10/AJ11))</f>
        <v>0</v>
      </c>
      <c r="AL10" s="29">
        <f>B10+D10+F10+H10+J10+L10+Z10+AB10+AD10+AF10+AH10+AJ10</f>
        <v>135131504.47</v>
      </c>
      <c r="AM10" s="24">
        <f>IF(AL10=0,,(AL10/AL11))</f>
        <v>1</v>
      </c>
    </row>
    <row r="11" spans="1:39" ht="16.5" thickBot="1" x14ac:dyDescent="0.3">
      <c r="A11" s="9" t="s">
        <v>5</v>
      </c>
      <c r="B11" s="19">
        <f>SUM(B6:B10)</f>
        <v>0</v>
      </c>
      <c r="C11" s="25">
        <f>SUM(C6:C10)</f>
        <v>0</v>
      </c>
      <c r="D11" s="19">
        <f t="shared" ref="D11" si="40">SUM(D6:D10)</f>
        <v>0</v>
      </c>
      <c r="E11" s="25">
        <f>SUM(E6:E10)</f>
        <v>0</v>
      </c>
      <c r="F11" s="19">
        <f>SUM(F6:F10)</f>
        <v>0</v>
      </c>
      <c r="G11" s="25">
        <f>SUM(G6:G10)</f>
        <v>0</v>
      </c>
      <c r="H11" s="19">
        <f t="shared" ref="H11" si="41">SUM(H6:H10)</f>
        <v>901033.5</v>
      </c>
      <c r="I11" s="25">
        <f>SUM(I6:I10)</f>
        <v>1</v>
      </c>
      <c r="J11" s="19">
        <f t="shared" ref="J11" si="42">SUM(J6:J10)</f>
        <v>5127662.97</v>
      </c>
      <c r="K11" s="25">
        <f>SUM(K6:K10)</f>
        <v>1</v>
      </c>
      <c r="L11" s="19">
        <f t="shared" ref="L11" si="43">SUM(L6:L10)</f>
        <v>4435687.4800000004</v>
      </c>
      <c r="M11" s="25">
        <f>SUM(M6:M10)</f>
        <v>1</v>
      </c>
      <c r="N11" s="19">
        <f>SUM(N6:N10)</f>
        <v>0</v>
      </c>
      <c r="O11" s="25">
        <f>SUM(O6:O9)</f>
        <v>0</v>
      </c>
      <c r="P11" s="19">
        <f>SUM(P6:P10)</f>
        <v>0</v>
      </c>
      <c r="Q11" s="25">
        <f>SUM(Q6:Q9)</f>
        <v>0</v>
      </c>
      <c r="R11" s="19">
        <f>SUM(R6:R10)</f>
        <v>0</v>
      </c>
      <c r="S11" s="25">
        <f>SUM(S6:S9)</f>
        <v>0</v>
      </c>
      <c r="T11" s="19">
        <f>SUM(T6:T10)</f>
        <v>0</v>
      </c>
      <c r="U11" s="25">
        <f>SUM(U6:U9)</f>
        <v>0</v>
      </c>
      <c r="V11" s="19">
        <f>SUM(V6:V10)</f>
        <v>0</v>
      </c>
      <c r="W11" s="25">
        <f>SUM(W6:W9)</f>
        <v>0</v>
      </c>
      <c r="X11" s="19">
        <f>SUM(X6:X10)</f>
        <v>0</v>
      </c>
      <c r="Y11" s="25">
        <f>SUM(Y6:Y9)</f>
        <v>0</v>
      </c>
      <c r="Z11" s="19">
        <f>SUM(Z6:Z10)</f>
        <v>0</v>
      </c>
      <c r="AA11" s="25">
        <f>SUM(AA6:AA10)</f>
        <v>0</v>
      </c>
      <c r="AB11" s="19">
        <f>SUM(AB6:AB10)</f>
        <v>70000</v>
      </c>
      <c r="AC11" s="25">
        <f>SUM(AC6:AC10)</f>
        <v>1</v>
      </c>
      <c r="AD11" s="19">
        <f t="shared" ref="AD11" si="44">SUM(AD6:AD10)</f>
        <v>200000</v>
      </c>
      <c r="AE11" s="25">
        <f>SUM(AE6:AE10)</f>
        <v>1</v>
      </c>
      <c r="AF11" s="19">
        <f t="shared" ref="AF11" si="45">SUM(AF6:AF10)</f>
        <v>0</v>
      </c>
      <c r="AG11" s="25">
        <f>SUM(AG6:AG10)</f>
        <v>0</v>
      </c>
      <c r="AH11" s="19">
        <f t="shared" ref="AH11" si="46">SUM(AH6:AH10)</f>
        <v>124397120.52</v>
      </c>
      <c r="AI11" s="25">
        <f>SUM(AI6:AI10)</f>
        <v>1</v>
      </c>
      <c r="AJ11" s="19">
        <f t="shared" ref="AJ11" si="47">SUM(AJ6:AJ10)</f>
        <v>0</v>
      </c>
      <c r="AK11" s="25">
        <f>SUM(AK6:AK10)</f>
        <v>0</v>
      </c>
      <c r="AL11" s="30">
        <f>SUM(AL6:AL10)</f>
        <v>135131504.47</v>
      </c>
      <c r="AM11" s="25">
        <f>SUM(AM6:AM10)</f>
        <v>1</v>
      </c>
    </row>
    <row r="12" spans="1:39" ht="15.7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6.5" thickBot="1" x14ac:dyDescent="0.3">
      <c r="A13" s="26" t="s">
        <v>15</v>
      </c>
      <c r="B13" s="27">
        <f>(B11-B9)</f>
        <v>0</v>
      </c>
      <c r="C13" s="28">
        <f>(1-C9)</f>
        <v>1</v>
      </c>
      <c r="D13" s="27">
        <f t="shared" ref="D13" si="48">(D11-D9)</f>
        <v>0</v>
      </c>
      <c r="E13" s="28">
        <f t="shared" ref="E13" si="49">(1-E9)</f>
        <v>1</v>
      </c>
      <c r="F13" s="27">
        <f>(F11-(F9+F10))</f>
        <v>0</v>
      </c>
      <c r="G13" s="28">
        <f t="shared" ref="G13" si="50">(1-G9)</f>
        <v>1</v>
      </c>
      <c r="H13" s="27">
        <f>(H11-(H9+H10))</f>
        <v>0</v>
      </c>
      <c r="I13" s="28">
        <f t="shared" ref="I13" si="51">(1-I9)</f>
        <v>1</v>
      </c>
      <c r="J13" s="27">
        <f>(J11-(J9+J10))</f>
        <v>0</v>
      </c>
      <c r="K13" s="28">
        <f t="shared" ref="K13" si="52">(1-K9)</f>
        <v>1</v>
      </c>
      <c r="L13" s="27">
        <f>(L11-(L9+L10))</f>
        <v>0</v>
      </c>
      <c r="M13" s="28">
        <f>(1-(M9+M10))</f>
        <v>0</v>
      </c>
      <c r="N13" s="27">
        <f>(N11-N9)</f>
        <v>0</v>
      </c>
      <c r="O13" s="28">
        <f>(1-O9)</f>
        <v>1</v>
      </c>
      <c r="P13" s="27">
        <f>(P11-P9)</f>
        <v>0</v>
      </c>
      <c r="Q13" s="28">
        <f>(1-Q9)</f>
        <v>1</v>
      </c>
      <c r="R13" s="27">
        <f>(R11-R9)</f>
        <v>0</v>
      </c>
      <c r="S13" s="28">
        <f>(1-S9)</f>
        <v>1</v>
      </c>
      <c r="T13" s="27">
        <f>(T11-T9)</f>
        <v>0</v>
      </c>
      <c r="U13" s="28">
        <f>(1-U9)</f>
        <v>1</v>
      </c>
      <c r="V13" s="27">
        <f>(V11-V9)</f>
        <v>0</v>
      </c>
      <c r="W13" s="28">
        <f>(1-W9)</f>
        <v>1</v>
      </c>
      <c r="X13" s="27">
        <f>(X11-X9)</f>
        <v>0</v>
      </c>
      <c r="Y13" s="28">
        <f>(1-Y9)</f>
        <v>1</v>
      </c>
      <c r="Z13" s="27">
        <f>(Z11-(Z9+Z10))</f>
        <v>0</v>
      </c>
      <c r="AA13" s="28">
        <f>(1-(AA9+AA10))</f>
        <v>1</v>
      </c>
      <c r="AB13" s="27">
        <f>(AB11-(AB9+AB10))</f>
        <v>0</v>
      </c>
      <c r="AC13" s="28">
        <f>(1-(AC9+AC10))</f>
        <v>0</v>
      </c>
      <c r="AD13" s="27">
        <f>(AD11-(AD9+AD10))</f>
        <v>0</v>
      </c>
      <c r="AE13" s="28">
        <f>(1-(AE9+AE10))</f>
        <v>0</v>
      </c>
      <c r="AF13" s="27">
        <f>(AF11-(AF9+AF10))</f>
        <v>0</v>
      </c>
      <c r="AG13" s="28">
        <f>(1-(AG9+AG10))</f>
        <v>1</v>
      </c>
      <c r="AH13" s="27">
        <f>(AH11-(AH9+AH10))</f>
        <v>0</v>
      </c>
      <c r="AI13" s="28">
        <f>(1-(AI9+AI10))</f>
        <v>0</v>
      </c>
      <c r="AJ13" s="27">
        <f>(AJ11-(AJ9+AJ10))</f>
        <v>0</v>
      </c>
      <c r="AK13" s="28">
        <f>(1-(AK9+AK10))</f>
        <v>1</v>
      </c>
      <c r="AL13" s="32">
        <f>(AL11-(AL9+AL10))</f>
        <v>0</v>
      </c>
      <c r="AM13" s="28">
        <f>(1-(AM9+AM10))</f>
        <v>0</v>
      </c>
    </row>
    <row r="14" spans="1:39" ht="15" x14ac:dyDescent="0.2">
      <c r="A14" s="1"/>
      <c r="C14" s="2"/>
      <c r="E14" s="3"/>
      <c r="G14" s="2"/>
      <c r="I14" s="2"/>
      <c r="K14" s="2"/>
      <c r="M14" s="2"/>
      <c r="O14" s="2"/>
      <c r="Q14" s="2"/>
      <c r="S14" s="2"/>
      <c r="U14" s="2"/>
      <c r="W14" s="2"/>
      <c r="Y14" s="2"/>
    </row>
    <row r="16" spans="1:39" ht="13.5" thickBot="1" x14ac:dyDescent="0.25"/>
    <row r="17" spans="1:39" ht="15.75" x14ac:dyDescent="0.25">
      <c r="A17" s="7" t="s">
        <v>0</v>
      </c>
      <c r="B17" s="38">
        <f t="shared" ref="B17:AL17" si="53">B4</f>
        <v>45658</v>
      </c>
      <c r="C17" s="38"/>
      <c r="D17" s="38">
        <f t="shared" si="53"/>
        <v>45689</v>
      </c>
      <c r="E17" s="38"/>
      <c r="F17" s="38">
        <f t="shared" si="53"/>
        <v>45717</v>
      </c>
      <c r="G17" s="38"/>
      <c r="H17" s="38">
        <f t="shared" si="53"/>
        <v>45748</v>
      </c>
      <c r="I17" s="38"/>
      <c r="J17" s="38">
        <f t="shared" si="53"/>
        <v>45778</v>
      </c>
      <c r="K17" s="38"/>
      <c r="L17" s="38">
        <f t="shared" si="53"/>
        <v>45809</v>
      </c>
      <c r="M17" s="38"/>
      <c r="N17" s="38">
        <f t="shared" si="53"/>
        <v>40725</v>
      </c>
      <c r="O17" s="38"/>
      <c r="P17" s="38">
        <f t="shared" si="53"/>
        <v>40756</v>
      </c>
      <c r="Q17" s="38"/>
      <c r="R17" s="38">
        <f t="shared" si="53"/>
        <v>40787</v>
      </c>
      <c r="S17" s="38"/>
      <c r="T17" s="38">
        <f t="shared" si="53"/>
        <v>40817</v>
      </c>
      <c r="U17" s="38"/>
      <c r="V17" s="38">
        <f t="shared" si="53"/>
        <v>40848</v>
      </c>
      <c r="W17" s="38"/>
      <c r="X17" s="38">
        <f t="shared" si="53"/>
        <v>40878</v>
      </c>
      <c r="Y17" s="38"/>
      <c r="Z17" s="38">
        <f t="shared" si="53"/>
        <v>45839</v>
      </c>
      <c r="AA17" s="38"/>
      <c r="AB17" s="38">
        <f t="shared" si="53"/>
        <v>45870</v>
      </c>
      <c r="AC17" s="38"/>
      <c r="AD17" s="38">
        <f t="shared" si="53"/>
        <v>45901</v>
      </c>
      <c r="AE17" s="38"/>
      <c r="AF17" s="38">
        <f t="shared" si="53"/>
        <v>45931</v>
      </c>
      <c r="AG17" s="38"/>
      <c r="AH17" s="38">
        <f t="shared" si="53"/>
        <v>45962</v>
      </c>
      <c r="AI17" s="38"/>
      <c r="AJ17" s="38">
        <f t="shared" si="53"/>
        <v>45992</v>
      </c>
      <c r="AK17" s="38"/>
      <c r="AL17" s="38" t="str">
        <f t="shared" si="53"/>
        <v>Acumulado 25</v>
      </c>
      <c r="AM17" s="38"/>
    </row>
    <row r="18" spans="1:39" ht="15" x14ac:dyDescent="0.2">
      <c r="A18" s="23" t="s">
        <v>10</v>
      </c>
      <c r="B18" s="12" t="s">
        <v>13</v>
      </c>
      <c r="C18" s="12" t="s">
        <v>14</v>
      </c>
      <c r="D18" s="12" t="s">
        <v>13</v>
      </c>
      <c r="E18" s="12" t="s">
        <v>14</v>
      </c>
      <c r="F18" s="12" t="s">
        <v>13</v>
      </c>
      <c r="G18" s="12" t="s">
        <v>14</v>
      </c>
      <c r="H18" s="12" t="s">
        <v>13</v>
      </c>
      <c r="I18" s="12" t="s">
        <v>14</v>
      </c>
      <c r="J18" s="12" t="s">
        <v>13</v>
      </c>
      <c r="K18" s="12" t="s">
        <v>14</v>
      </c>
      <c r="L18" s="12" t="s">
        <v>13</v>
      </c>
      <c r="M18" s="12" t="s">
        <v>14</v>
      </c>
      <c r="N18" s="12"/>
      <c r="O18" s="12" t="s">
        <v>14</v>
      </c>
      <c r="P18" s="12"/>
      <c r="Q18" s="12" t="s">
        <v>14</v>
      </c>
      <c r="R18" s="12"/>
      <c r="S18" s="12" t="s">
        <v>14</v>
      </c>
      <c r="T18" s="12"/>
      <c r="U18" s="12" t="s">
        <v>14</v>
      </c>
      <c r="V18" s="12"/>
      <c r="W18" s="12" t="s">
        <v>14</v>
      </c>
      <c r="X18" s="12"/>
      <c r="Y18" s="12" t="s">
        <v>14</v>
      </c>
      <c r="Z18" s="12" t="s">
        <v>13</v>
      </c>
      <c r="AA18" s="12" t="s">
        <v>14</v>
      </c>
      <c r="AB18" s="12" t="s">
        <v>13</v>
      </c>
      <c r="AC18" s="12" t="s">
        <v>14</v>
      </c>
      <c r="AD18" s="12" t="s">
        <v>13</v>
      </c>
      <c r="AE18" s="12" t="s">
        <v>14</v>
      </c>
      <c r="AF18" s="12" t="s">
        <v>13</v>
      </c>
      <c r="AG18" s="12" t="s">
        <v>14</v>
      </c>
      <c r="AH18" s="12" t="s">
        <v>13</v>
      </c>
      <c r="AI18" s="12" t="s">
        <v>14</v>
      </c>
      <c r="AJ18" s="12" t="s">
        <v>13</v>
      </c>
      <c r="AK18" s="12" t="s">
        <v>14</v>
      </c>
      <c r="AL18" s="12" t="s">
        <v>13</v>
      </c>
      <c r="AM18" s="16" t="s">
        <v>14</v>
      </c>
    </row>
    <row r="19" spans="1:39" ht="15.75" x14ac:dyDescent="0.25">
      <c r="A19" s="4" t="s">
        <v>25</v>
      </c>
      <c r="B19" s="5">
        <v>0</v>
      </c>
      <c r="C19" s="22">
        <f>IF(B19=0,,(B19/B24))</f>
        <v>0</v>
      </c>
      <c r="D19" s="5">
        <v>0</v>
      </c>
      <c r="E19" s="22">
        <f t="shared" ref="E19" si="54">IF(D19=0,,(D19/D24))</f>
        <v>0</v>
      </c>
      <c r="F19" s="5">
        <v>0</v>
      </c>
      <c r="G19" s="22">
        <f t="shared" ref="G19" si="55">IF(F19=0,,(F19/F24))</f>
        <v>0</v>
      </c>
      <c r="H19" s="5">
        <v>35499876.509999998</v>
      </c>
      <c r="I19" s="22">
        <f t="shared" ref="I19" si="56">IF(H19=0,,(H19/H24))</f>
        <v>0.20950357416725043</v>
      </c>
      <c r="J19" s="5">
        <v>42639549.770000003</v>
      </c>
      <c r="K19" s="22">
        <f t="shared" ref="K19" si="57">IF(J19=0,,(J19/J24))</f>
        <v>0.40700800450094826</v>
      </c>
      <c r="L19" s="5">
        <v>17823560.190000001</v>
      </c>
      <c r="M19" s="22">
        <f t="shared" ref="M19" si="58">IF(L19=0,,(L19/L24))</f>
        <v>0.24160534697082703</v>
      </c>
      <c r="N19" s="5"/>
      <c r="O19" s="22">
        <f>IF(N19=0,,(N19/N24))</f>
        <v>0</v>
      </c>
      <c r="P19" s="5"/>
      <c r="Q19" s="22">
        <f>IF(P19=0,,(P19/P24))</f>
        <v>0</v>
      </c>
      <c r="R19" s="5"/>
      <c r="S19" s="22">
        <f>IF(R19=0,,(R19/R24))</f>
        <v>0</v>
      </c>
      <c r="T19" s="5"/>
      <c r="U19" s="22">
        <f>IF(T19=0,,(T19/T24))</f>
        <v>0</v>
      </c>
      <c r="V19" s="5"/>
      <c r="W19" s="22">
        <f>IF(V19=0,,(V19/V24))</f>
        <v>0</v>
      </c>
      <c r="X19" s="5"/>
      <c r="Y19" s="22">
        <f>IF(X19=0,,(X19/X24))</f>
        <v>0</v>
      </c>
      <c r="Z19" s="5">
        <v>6924811.4400000004</v>
      </c>
      <c r="AA19" s="22">
        <f>IF(Z19=0,,(Z19/Z24))</f>
        <v>7.032012590884669E-2</v>
      </c>
      <c r="AB19" s="5">
        <v>44607130.479999997</v>
      </c>
      <c r="AC19" s="22">
        <f t="shared" ref="AC19" si="59">IF(AB19=0,,(AB19/AB24))</f>
        <v>0.38875913612911894</v>
      </c>
      <c r="AD19" s="5">
        <v>12952849.130000001</v>
      </c>
      <c r="AE19" s="22">
        <f t="shared" ref="AE19" si="60">IF(AD19=0,,(AD19/AD24))</f>
        <v>0.19015825457721561</v>
      </c>
      <c r="AF19" s="5">
        <v>36433397.609999999</v>
      </c>
      <c r="AG19" s="22">
        <f t="shared" ref="AG19" si="61">IF(AF19=0,,(AF19/AF24))</f>
        <v>0.32547249811543183</v>
      </c>
      <c r="AH19" s="5">
        <v>28681870</v>
      </c>
      <c r="AI19" s="22">
        <f t="shared" ref="AI19" si="62">IF(AH19=0,,(AH19/AH24))</f>
        <v>0.15536635779100333</v>
      </c>
      <c r="AJ19" s="5"/>
      <c r="AK19" s="22">
        <f t="shared" ref="AK19" si="63">IF(AJ19=0,,(AJ19/AJ24))</f>
        <v>0</v>
      </c>
      <c r="AL19" s="29">
        <f>B19+D19+F19+H19+J19+L19+Z19+AB19+AD19+AF19+AH19+AJ19</f>
        <v>225563045.13</v>
      </c>
      <c r="AM19" s="24">
        <f>IF(AL19=0,,(AL19/AL24))</f>
        <v>0.23516247488613695</v>
      </c>
    </row>
    <row r="20" spans="1:39" ht="15.75" x14ac:dyDescent="0.25">
      <c r="A20" s="4" t="s">
        <v>26</v>
      </c>
      <c r="B20" s="5">
        <v>0</v>
      </c>
      <c r="C20" s="22">
        <f>IF(B20=0,,(B20/B24))</f>
        <v>0</v>
      </c>
      <c r="D20" s="5">
        <v>0</v>
      </c>
      <c r="E20" s="22">
        <f t="shared" ref="E20" si="64">IF(D20=0,,(D20/D24))</f>
        <v>0</v>
      </c>
      <c r="F20" s="5">
        <v>259850.05</v>
      </c>
      <c r="G20" s="22">
        <f t="shared" ref="G20" si="65">IF(F20=0,,(F20/F24))</f>
        <v>7.7997505451452764E-3</v>
      </c>
      <c r="H20" s="5">
        <v>106760561.47</v>
      </c>
      <c r="I20" s="22">
        <f t="shared" ref="I20" si="66">IF(H20=0,,(H20/H24))</f>
        <v>0.63005062008502877</v>
      </c>
      <c r="J20" s="5">
        <v>57500224.390000001</v>
      </c>
      <c r="K20" s="22">
        <f t="shared" ref="K20" si="67">IF(J20=0,,(J20/J24))</f>
        <v>0.54885784942777205</v>
      </c>
      <c r="L20" s="5">
        <v>41189028.590000004</v>
      </c>
      <c r="M20" s="22">
        <f t="shared" ref="M20" si="68">IF(L20=0,,(L20/L24))</f>
        <v>0.55833343270339442</v>
      </c>
      <c r="N20" s="5"/>
      <c r="O20" s="22">
        <f>IF(N20=0,,(N20/N24))</f>
        <v>0</v>
      </c>
      <c r="P20" s="5"/>
      <c r="Q20" s="22">
        <f>IF(P20=0,,(P20/P24))</f>
        <v>0</v>
      </c>
      <c r="R20" s="5"/>
      <c r="S20" s="22">
        <f>IF(R20=0,,(R20/R24))</f>
        <v>0</v>
      </c>
      <c r="T20" s="5"/>
      <c r="U20" s="22">
        <f>IF(T20=0,,(T20/T24))</f>
        <v>0</v>
      </c>
      <c r="V20" s="5"/>
      <c r="W20" s="22">
        <f>IF(V20=0,,(V20/V24))</f>
        <v>0</v>
      </c>
      <c r="X20" s="5"/>
      <c r="Y20" s="22">
        <f>IF(X20=0,,(X20/X24))</f>
        <v>0</v>
      </c>
      <c r="Z20" s="5">
        <v>22702500.329999998</v>
      </c>
      <c r="AA20" s="22">
        <f>IF(Z20=0,,(Z20/Z24))</f>
        <v>0.23053951656064636</v>
      </c>
      <c r="AB20" s="5">
        <v>4508365.5999999996</v>
      </c>
      <c r="AC20" s="22">
        <f t="shared" ref="AC20" si="69">IF(AB20=0,,(AB20/AB24))</f>
        <v>3.9291214143354534E-2</v>
      </c>
      <c r="AD20" s="5">
        <v>37011673.18</v>
      </c>
      <c r="AE20" s="22">
        <f t="shared" ref="AE20" si="70">IF(AD20=0,,(AD20/AD24))</f>
        <v>0.54336116326641271</v>
      </c>
      <c r="AF20" s="5">
        <v>57116620.799999997</v>
      </c>
      <c r="AG20" s="22">
        <f t="shared" ref="AG20" si="71">IF(AF20=0,,(AF20/AF24))</f>
        <v>0.51024308670529817</v>
      </c>
      <c r="AH20" s="5">
        <v>65368822.600000001</v>
      </c>
      <c r="AI20" s="22">
        <f t="shared" ref="AI20" si="72">IF(AH20=0,,(AH20/AH24))</f>
        <v>0.35409531806846012</v>
      </c>
      <c r="AJ20" s="5"/>
      <c r="AK20" s="22">
        <f t="shared" ref="AK20" si="73">IF(AJ20=0,,(AJ20/AJ24))</f>
        <v>0</v>
      </c>
      <c r="AL20" s="29">
        <f t="shared" ref="AL20:AL23" si="74">B20+D20+F20+H20+J20+L20+Z20+AB20+AD20+AF20+AH20+AJ20</f>
        <v>392417647.00999999</v>
      </c>
      <c r="AM20" s="24">
        <f>IF(AL20=0,,(AL20/AL24))</f>
        <v>0.40911801401989734</v>
      </c>
    </row>
    <row r="21" spans="1:39" ht="15.75" x14ac:dyDescent="0.25">
      <c r="A21" s="4" t="s">
        <v>27</v>
      </c>
      <c r="B21" s="5">
        <v>0</v>
      </c>
      <c r="C21" s="22">
        <f>IF(B21=0,,(B21/B24))</f>
        <v>0</v>
      </c>
      <c r="D21" s="5">
        <v>0</v>
      </c>
      <c r="E21" s="22">
        <f t="shared" ref="E21" si="75">IF(D21=0,,(D21/D24))</f>
        <v>0</v>
      </c>
      <c r="F21" s="5">
        <v>0</v>
      </c>
      <c r="G21" s="22">
        <f t="shared" ref="G21" si="76">IF(F21=0,,(F21/F24))</f>
        <v>0</v>
      </c>
      <c r="H21" s="5">
        <v>9430959.5600000005</v>
      </c>
      <c r="I21" s="22">
        <f t="shared" ref="I21" si="77">IF(H21=0,,(H21/H24))</f>
        <v>5.5657087570156166E-2</v>
      </c>
      <c r="J21" s="5">
        <v>3463644</v>
      </c>
      <c r="K21" s="22">
        <f t="shared" ref="K21" si="78">IF(J21=0,,(J21/J24))</f>
        <v>3.3061578753665208E-2</v>
      </c>
      <c r="L21" s="5">
        <v>7302187.2999999998</v>
      </c>
      <c r="M21" s="22">
        <f t="shared" ref="M21" si="79">IF(L21=0,,(L21/L24))</f>
        <v>9.8984012029892127E-2</v>
      </c>
      <c r="N21" s="5"/>
      <c r="O21" s="22">
        <f>IF(N21=0,,(N21/N24))</f>
        <v>0</v>
      </c>
      <c r="P21" s="5"/>
      <c r="Q21" s="22">
        <f>IF(P21=0,,(P21/P24))</f>
        <v>0</v>
      </c>
      <c r="R21" s="5"/>
      <c r="S21" s="22">
        <f>IF(R21=0,,(R21/R24))</f>
        <v>0</v>
      </c>
      <c r="T21" s="5"/>
      <c r="U21" s="22">
        <f>IF(T21=0,,(T21/T24))</f>
        <v>0</v>
      </c>
      <c r="V21" s="5"/>
      <c r="W21" s="22">
        <f>IF(V21=0,,(V21/V24))</f>
        <v>0</v>
      </c>
      <c r="X21" s="5"/>
      <c r="Y21" s="22">
        <f>IF(X21=0,,(X21/X24))</f>
        <v>0</v>
      </c>
      <c r="Z21" s="5">
        <v>846289.6</v>
      </c>
      <c r="AA21" s="22">
        <f>IF(Z21=0,,(Z21/Z24))</f>
        <v>8.5939078259360518E-3</v>
      </c>
      <c r="AB21" s="5">
        <v>2337348.86</v>
      </c>
      <c r="AC21" s="22">
        <f t="shared" ref="AC21" si="80">IF(AB21=0,,(AB21/AB24))</f>
        <v>2.0370414188677511E-2</v>
      </c>
      <c r="AD21" s="5">
        <v>18047232.620000001</v>
      </c>
      <c r="AE21" s="22">
        <f t="shared" ref="AE21" si="81">IF(AD21=0,,(AD21/AD24))</f>
        <v>0.26494790609579111</v>
      </c>
      <c r="AF21" s="5">
        <v>18390000.550000001</v>
      </c>
      <c r="AG21" s="22">
        <f t="shared" ref="AG21" si="82">IF(AF21=0,,(AF21/AF24))</f>
        <v>0.16428441517927006</v>
      </c>
      <c r="AH21" s="5">
        <v>0</v>
      </c>
      <c r="AI21" s="22">
        <f t="shared" ref="AI21" si="83">IF(AH21=0,,(AH21/AH24))</f>
        <v>0</v>
      </c>
      <c r="AJ21" s="5"/>
      <c r="AK21" s="22">
        <f t="shared" ref="AK21" si="84">IF(AJ21=0,,(AJ21/AJ24))</f>
        <v>0</v>
      </c>
      <c r="AL21" s="29">
        <f t="shared" si="74"/>
        <v>59817662.489999995</v>
      </c>
      <c r="AM21" s="24">
        <f>IF(AL21=0,,(AL21/AL24))</f>
        <v>6.2363360739986475E-2</v>
      </c>
    </row>
    <row r="22" spans="1:39" ht="15.75" x14ac:dyDescent="0.25">
      <c r="A22" s="4" t="s">
        <v>28</v>
      </c>
      <c r="B22" s="5">
        <v>0</v>
      </c>
      <c r="C22" s="22">
        <f>IF(B22=0,,(B22/B24))</f>
        <v>0</v>
      </c>
      <c r="D22" s="5">
        <v>0</v>
      </c>
      <c r="E22" s="22">
        <f t="shared" ref="E22" si="85">IF(D22=0,,(D22/D24))</f>
        <v>0</v>
      </c>
      <c r="F22" s="5">
        <v>33055324.390000001</v>
      </c>
      <c r="G22" s="22">
        <f t="shared" ref="G22" si="86">IF(F22=0,,(F22/F24))</f>
        <v>0.99220024945485474</v>
      </c>
      <c r="H22" s="5">
        <v>17756196.140000001</v>
      </c>
      <c r="I22" s="22">
        <f t="shared" ref="I22" si="87">IF(H22=0,,(H22/H24))</f>
        <v>0.10478871817756462</v>
      </c>
      <c r="J22" s="5">
        <v>1160000</v>
      </c>
      <c r="K22" s="22">
        <f t="shared" ref="K22" si="88">IF(J22=0,,(J22/J24))</f>
        <v>1.1072567317614525E-2</v>
      </c>
      <c r="L22" s="5">
        <v>5956600</v>
      </c>
      <c r="M22" s="22">
        <f t="shared" ref="M22" si="89">IF(L22=0,,(L22/L24))</f>
        <v>8.0744048575315988E-2</v>
      </c>
      <c r="N22" s="5"/>
      <c r="O22" s="22">
        <f>IF(N22=0,,(N22/N24))</f>
        <v>0</v>
      </c>
      <c r="P22" s="5"/>
      <c r="Q22" s="22">
        <f>IF(P22=0,,(P22/P24))</f>
        <v>0</v>
      </c>
      <c r="R22" s="5"/>
      <c r="S22" s="22">
        <f>IF(R22=0,,(R22/R24))</f>
        <v>0</v>
      </c>
      <c r="T22" s="5"/>
      <c r="U22" s="22">
        <f>IF(T22=0,,(T22/T24))</f>
        <v>0</v>
      </c>
      <c r="V22" s="5"/>
      <c r="W22" s="22">
        <f>IF(V22=0,,(V22/V24))</f>
        <v>0</v>
      </c>
      <c r="X22" s="5"/>
      <c r="Y22" s="22">
        <f>IF(X22=0,,(X22/X24))</f>
        <v>0</v>
      </c>
      <c r="Z22" s="5">
        <v>68001925.379999995</v>
      </c>
      <c r="AA22" s="22">
        <f>IF(Z22=0,,(Z22/Z24))</f>
        <v>0.6905464497045708</v>
      </c>
      <c r="AB22" s="5">
        <v>63289488.640000001</v>
      </c>
      <c r="AC22" s="22">
        <f t="shared" ref="AC22" si="90">IF(AB22=0,,(AB22/AB24))</f>
        <v>0.55157923553884902</v>
      </c>
      <c r="AD22" s="5">
        <v>104400</v>
      </c>
      <c r="AE22" s="22">
        <f t="shared" ref="AE22" si="91">IF(AD22=0,,(AD22/AD24))</f>
        <v>1.5326760605804499E-3</v>
      </c>
      <c r="AF22" s="5">
        <v>0</v>
      </c>
      <c r="AG22" s="22">
        <f t="shared" ref="AG22" si="92">IF(AF22=0,,(AF22/AF24))</f>
        <v>0</v>
      </c>
      <c r="AH22" s="5">
        <v>90557290.799999997</v>
      </c>
      <c r="AI22" s="22">
        <f t="shared" ref="AI22" si="93">IF(AH22=0,,(AH22/AH24))</f>
        <v>0.49053832414053666</v>
      </c>
      <c r="AJ22" s="5"/>
      <c r="AK22" s="22">
        <f t="shared" ref="AK22" si="94">IF(AJ22=0,,(AJ22/AJ24))</f>
        <v>0</v>
      </c>
      <c r="AL22" s="29">
        <f t="shared" si="74"/>
        <v>279881225.35000002</v>
      </c>
      <c r="AM22" s="24">
        <f>IF(AL22=0,,(AL22/AL24))</f>
        <v>0.29179230839669512</v>
      </c>
    </row>
    <row r="23" spans="1:39" ht="15.75" x14ac:dyDescent="0.25">
      <c r="A23" s="4" t="s">
        <v>29</v>
      </c>
      <c r="B23" s="5">
        <v>0</v>
      </c>
      <c r="C23" s="22">
        <f>IF(B23=0,,(B23/B24))</f>
        <v>0</v>
      </c>
      <c r="D23" s="5">
        <v>0</v>
      </c>
      <c r="E23" s="22">
        <f t="shared" ref="E23" si="95">IF(D23=0,,(D23/D24))</f>
        <v>0</v>
      </c>
      <c r="F23" s="5">
        <v>0</v>
      </c>
      <c r="G23" s="22">
        <f t="shared" ref="G23" si="96">IF(F23=0,,(F23/F24))</f>
        <v>0</v>
      </c>
      <c r="H23" s="5">
        <v>0</v>
      </c>
      <c r="I23" s="22">
        <f t="shared" ref="I23" si="97">IF(H23=0,,(H23/H24))</f>
        <v>0</v>
      </c>
      <c r="J23" s="5">
        <v>0</v>
      </c>
      <c r="K23" s="22">
        <f t="shared" ref="K23" si="98">IF(J23=0,,(J23/J24))</f>
        <v>0</v>
      </c>
      <c r="L23" s="5">
        <v>1500005.28</v>
      </c>
      <c r="M23" s="22">
        <f t="shared" ref="M23" si="99">IF(L23=0,,(L23/L24))</f>
        <v>2.0333159720570537E-2</v>
      </c>
      <c r="N23" s="5"/>
      <c r="O23" s="22">
        <f>IF(N23=0,,(N23/N24))</f>
        <v>0</v>
      </c>
      <c r="P23" s="5"/>
      <c r="Q23" s="22">
        <f>IF(P23=0,,(P23/P24))</f>
        <v>0</v>
      </c>
      <c r="R23" s="5"/>
      <c r="S23" s="22">
        <f>IF(R23=0,,(R23/R24))</f>
        <v>0</v>
      </c>
      <c r="T23" s="5"/>
      <c r="U23" s="22">
        <f>IF(T23=0,,(T23/T24))</f>
        <v>0</v>
      </c>
      <c r="V23" s="5"/>
      <c r="W23" s="22">
        <f>IF(V23=0,,(V23/V24))</f>
        <v>0</v>
      </c>
      <c r="X23" s="5"/>
      <c r="Y23" s="22">
        <f>IF(X23=0,,(X23/X24))</f>
        <v>0</v>
      </c>
      <c r="Z23" s="5">
        <v>0</v>
      </c>
      <c r="AA23" s="22">
        <f>IF(Z23=0,,(Z23/Z24))</f>
        <v>0</v>
      </c>
      <c r="AB23" s="5">
        <v>0</v>
      </c>
      <c r="AC23" s="22">
        <f t="shared" ref="AC23" si="100">IF(AB23=0,,(AB23/AB24))</f>
        <v>0</v>
      </c>
      <c r="AD23" s="5">
        <v>0</v>
      </c>
      <c r="AE23" s="22">
        <f t="shared" ref="AE23" si="101">IF(AD23=0,,(AD23/AD24))</f>
        <v>0</v>
      </c>
      <c r="AF23" s="34">
        <v>0</v>
      </c>
      <c r="AG23" s="22">
        <f t="shared" ref="AG23" si="102">IF(AF23=0,,(AF23/AF24))</f>
        <v>0</v>
      </c>
      <c r="AH23" s="5">
        <v>0</v>
      </c>
      <c r="AI23" s="22">
        <f t="shared" ref="AI23" si="103">IF(AH23=0,,(AH23/AH24))</f>
        <v>0</v>
      </c>
      <c r="AJ23" s="5"/>
      <c r="AK23" s="22">
        <f t="shared" ref="AK23" si="104">IF(AJ23=0,,(AJ23/AJ24))</f>
        <v>0</v>
      </c>
      <c r="AL23" s="29">
        <f t="shared" si="74"/>
        <v>1500005.28</v>
      </c>
      <c r="AM23" s="24">
        <f>IF(AL23=0,,(AL23/AL24))</f>
        <v>1.5638419572841526E-3</v>
      </c>
    </row>
    <row r="24" spans="1:39" ht="16.5" thickBot="1" x14ac:dyDescent="0.3">
      <c r="A24" s="9" t="s">
        <v>5</v>
      </c>
      <c r="B24" s="19">
        <f>SUM(B19:B23)</f>
        <v>0</v>
      </c>
      <c r="C24" s="25">
        <f>SUM(C19:C23)</f>
        <v>0</v>
      </c>
      <c r="D24" s="19">
        <f t="shared" ref="D24" si="105">SUM(D19:D23)</f>
        <v>0</v>
      </c>
      <c r="E24" s="25">
        <f>SUM(E19:E23)</f>
        <v>0</v>
      </c>
      <c r="F24" s="19">
        <f t="shared" ref="F24" si="106">SUM(F19:F23)</f>
        <v>33315174.440000001</v>
      </c>
      <c r="G24" s="25">
        <f>SUM(G19:G23)</f>
        <v>1</v>
      </c>
      <c r="H24" s="19">
        <f t="shared" ref="H24" si="107">SUM(H19:H23)</f>
        <v>169447593.68000001</v>
      </c>
      <c r="I24" s="25">
        <f>SUM(I19:I23)</f>
        <v>1</v>
      </c>
      <c r="J24" s="19">
        <f t="shared" ref="J24" si="108">SUM(J19:J23)</f>
        <v>104763418.16</v>
      </c>
      <c r="K24" s="25">
        <f>SUM(K19:K23)</f>
        <v>1.0000000000000002</v>
      </c>
      <c r="L24" s="19">
        <f t="shared" ref="L24" si="109">SUM(L19:L23)</f>
        <v>73771381.359999999</v>
      </c>
      <c r="M24" s="25">
        <f>SUM(M19:M23)</f>
        <v>1.0000000000000002</v>
      </c>
      <c r="N24" s="19">
        <f>SUM(N19:N23)</f>
        <v>0</v>
      </c>
      <c r="O24" s="25">
        <f>SUM(O19:O22)</f>
        <v>0</v>
      </c>
      <c r="P24" s="19">
        <f>SUM(P19:P23)</f>
        <v>0</v>
      </c>
      <c r="Q24" s="25">
        <f>SUM(Q19:Q22)</f>
        <v>0</v>
      </c>
      <c r="R24" s="19">
        <f>SUM(R19:R23)</f>
        <v>0</v>
      </c>
      <c r="S24" s="25">
        <f>SUM(S19:S22)</f>
        <v>0</v>
      </c>
      <c r="T24" s="19">
        <f>SUM(T19:T23)</f>
        <v>0</v>
      </c>
      <c r="U24" s="25">
        <f>SUM(U19:U22)</f>
        <v>0</v>
      </c>
      <c r="V24" s="19">
        <f>SUM(V19:V23)</f>
        <v>0</v>
      </c>
      <c r="W24" s="25">
        <f>SUM(W19:W22)</f>
        <v>0</v>
      </c>
      <c r="X24" s="19">
        <f>SUM(X19:X23)</f>
        <v>0</v>
      </c>
      <c r="Y24" s="25">
        <f>SUM(Y19:Y22)</f>
        <v>0</v>
      </c>
      <c r="Z24" s="19">
        <f>SUM(Z19:Z23)</f>
        <v>98475526.75</v>
      </c>
      <c r="AA24" s="25">
        <f>SUM(AA19:AA23)</f>
        <v>0.99999999999999989</v>
      </c>
      <c r="AB24" s="19">
        <f t="shared" ref="AB24" si="110">SUM(AB19:AB23)</f>
        <v>114742333.58</v>
      </c>
      <c r="AC24" s="25">
        <f>SUM(AC19:AC23)</f>
        <v>1</v>
      </c>
      <c r="AD24" s="19">
        <f t="shared" ref="AD24" si="111">SUM(AD19:AD23)</f>
        <v>68116154.930000007</v>
      </c>
      <c r="AE24" s="25">
        <f>SUM(AE19:AE23)</f>
        <v>0.99999999999999989</v>
      </c>
      <c r="AF24" s="19">
        <f t="shared" ref="AF24" si="112">SUM(AF19:AF23)</f>
        <v>111940018.95999999</v>
      </c>
      <c r="AG24" s="25">
        <f>SUM(AG19:AG23)</f>
        <v>1</v>
      </c>
      <c r="AH24" s="19">
        <f t="shared" ref="AH24" si="113">SUM(AH19:AH23)</f>
        <v>184607983.39999998</v>
      </c>
      <c r="AI24" s="25">
        <f>SUM(AI19:AI23)</f>
        <v>1</v>
      </c>
      <c r="AJ24" s="19">
        <f t="shared" ref="AJ24" si="114">SUM(AJ19:AJ23)</f>
        <v>0</v>
      </c>
      <c r="AK24" s="25">
        <f>SUM(AK19:AK23)</f>
        <v>0</v>
      </c>
      <c r="AL24" s="30">
        <f>SUM(AL19:AL23)</f>
        <v>959179585.25999999</v>
      </c>
      <c r="AM24" s="25">
        <f>SUM(AM19:AM23)</f>
        <v>1</v>
      </c>
    </row>
    <row r="25" spans="1:39" ht="15.75" thickBo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6.5" thickBot="1" x14ac:dyDescent="0.3">
      <c r="A26" s="26" t="s">
        <v>15</v>
      </c>
      <c r="B26" s="27">
        <f>(B24-B22)</f>
        <v>0</v>
      </c>
      <c r="C26" s="28">
        <f>(1-C22)</f>
        <v>1</v>
      </c>
      <c r="D26" s="27">
        <f t="shared" ref="D26" si="115">(D24-D22)</f>
        <v>0</v>
      </c>
      <c r="E26" s="28">
        <f t="shared" ref="E26" si="116">(1-E22)</f>
        <v>1</v>
      </c>
      <c r="F26" s="27">
        <f>(F24-(F22+F23))</f>
        <v>259850.05000000075</v>
      </c>
      <c r="G26" s="28">
        <f t="shared" ref="G26" si="117">(1-G22)</f>
        <v>7.7997505451452565E-3</v>
      </c>
      <c r="H26" s="27">
        <f>(H24-(H22+H23))</f>
        <v>151691397.54000002</v>
      </c>
      <c r="I26" s="28">
        <f t="shared" ref="I26" si="118">(1-I22)</f>
        <v>0.89521128182243537</v>
      </c>
      <c r="J26" s="27">
        <f>(J24-(J22+J23))</f>
        <v>103603418.16</v>
      </c>
      <c r="K26" s="28">
        <f t="shared" ref="K26" si="119">(1-K22)</f>
        <v>0.98892743268238548</v>
      </c>
      <c r="L26" s="27">
        <f>(L24-(L22+L23))</f>
        <v>66314776.079999998</v>
      </c>
      <c r="M26" s="28">
        <f>(1-(M22+M23))</f>
        <v>0.89892279170411349</v>
      </c>
      <c r="N26" s="27">
        <f>(N24-N22)</f>
        <v>0</v>
      </c>
      <c r="O26" s="28">
        <f>(1-O22)</f>
        <v>1</v>
      </c>
      <c r="P26" s="27">
        <f>(P24-P22)</f>
        <v>0</v>
      </c>
      <c r="Q26" s="28">
        <f>(1-Q22)</f>
        <v>1</v>
      </c>
      <c r="R26" s="27">
        <f>(R24-R22)</f>
        <v>0</v>
      </c>
      <c r="S26" s="28">
        <f>(1-S22)</f>
        <v>1</v>
      </c>
      <c r="T26" s="27">
        <f>(T24-T22)</f>
        <v>0</v>
      </c>
      <c r="U26" s="28">
        <f>(1-U22)</f>
        <v>1</v>
      </c>
      <c r="V26" s="27">
        <f>(V24-V22)</f>
        <v>0</v>
      </c>
      <c r="W26" s="28">
        <f>(1-W22)</f>
        <v>1</v>
      </c>
      <c r="X26" s="27">
        <f>(X24-X22)</f>
        <v>0</v>
      </c>
      <c r="Y26" s="28">
        <f>(1-Y22)</f>
        <v>1</v>
      </c>
      <c r="Z26" s="27">
        <f>(Z24-(Z22+Z23))</f>
        <v>30473601.370000005</v>
      </c>
      <c r="AA26" s="28">
        <f>(1-(AA22+AA23))</f>
        <v>0.3094535502954292</v>
      </c>
      <c r="AB26" s="27">
        <f>(AB24-(AB22+AB23))</f>
        <v>51452844.939999998</v>
      </c>
      <c r="AC26" s="28">
        <f>(1-(AC22+AC23))</f>
        <v>0.44842076446115098</v>
      </c>
      <c r="AD26" s="27">
        <f>(AD24-(AD22+AD23))</f>
        <v>68011754.930000007</v>
      </c>
      <c r="AE26" s="28">
        <f>(1-(AE22+AE23))</f>
        <v>0.9984673239394195</v>
      </c>
      <c r="AF26" s="27">
        <f>(AF24-(AF22+AF23))</f>
        <v>111940018.95999999</v>
      </c>
      <c r="AG26" s="28">
        <f>(1-(AG22+AG23))</f>
        <v>1</v>
      </c>
      <c r="AH26" s="27">
        <f>(AH24-(AH22+AH23))</f>
        <v>94050692.599999979</v>
      </c>
      <c r="AI26" s="28">
        <f>(1-(AI22+AI23))</f>
        <v>0.50946167585946334</v>
      </c>
      <c r="AJ26" s="27">
        <f>(AJ24-(AJ22+AJ23))</f>
        <v>0</v>
      </c>
      <c r="AK26" s="28">
        <f>(1-(AK22+AK23))</f>
        <v>1</v>
      </c>
      <c r="AL26" s="32">
        <f>(AL24-(AL22+AL23))</f>
        <v>677798354.63</v>
      </c>
      <c r="AM26" s="28">
        <f>(1-(AM22+AM23))</f>
        <v>0.70664384964602078</v>
      </c>
    </row>
    <row r="29" spans="1:39" ht="13.5" thickBot="1" x14ac:dyDescent="0.25"/>
    <row r="30" spans="1:39" ht="15.75" x14ac:dyDescent="0.25">
      <c r="A30" s="7" t="s">
        <v>0</v>
      </c>
      <c r="B30" s="38">
        <f t="shared" ref="B30:AL30" si="120">B4</f>
        <v>45658</v>
      </c>
      <c r="C30" s="38"/>
      <c r="D30" s="38">
        <f t="shared" si="120"/>
        <v>45689</v>
      </c>
      <c r="E30" s="38"/>
      <c r="F30" s="38">
        <f t="shared" si="120"/>
        <v>45717</v>
      </c>
      <c r="G30" s="38"/>
      <c r="H30" s="38">
        <f t="shared" si="120"/>
        <v>45748</v>
      </c>
      <c r="I30" s="38"/>
      <c r="J30" s="38">
        <f t="shared" si="120"/>
        <v>45778</v>
      </c>
      <c r="K30" s="38"/>
      <c r="L30" s="38">
        <f t="shared" si="120"/>
        <v>45809</v>
      </c>
      <c r="M30" s="38"/>
      <c r="N30" s="38">
        <f t="shared" si="120"/>
        <v>40725</v>
      </c>
      <c r="O30" s="38"/>
      <c r="P30" s="38">
        <f t="shared" si="120"/>
        <v>40756</v>
      </c>
      <c r="Q30" s="38"/>
      <c r="R30" s="38">
        <f t="shared" si="120"/>
        <v>40787</v>
      </c>
      <c r="S30" s="38"/>
      <c r="T30" s="38">
        <f t="shared" si="120"/>
        <v>40817</v>
      </c>
      <c r="U30" s="38"/>
      <c r="V30" s="38">
        <f t="shared" si="120"/>
        <v>40848</v>
      </c>
      <c r="W30" s="38"/>
      <c r="X30" s="38">
        <f t="shared" si="120"/>
        <v>40878</v>
      </c>
      <c r="Y30" s="38"/>
      <c r="Z30" s="38">
        <f t="shared" si="120"/>
        <v>45839</v>
      </c>
      <c r="AA30" s="38"/>
      <c r="AB30" s="38">
        <f t="shared" si="120"/>
        <v>45870</v>
      </c>
      <c r="AC30" s="38"/>
      <c r="AD30" s="38">
        <f t="shared" si="120"/>
        <v>45901</v>
      </c>
      <c r="AE30" s="38"/>
      <c r="AF30" s="38">
        <f t="shared" si="120"/>
        <v>45931</v>
      </c>
      <c r="AG30" s="38"/>
      <c r="AH30" s="38">
        <f t="shared" si="120"/>
        <v>45962</v>
      </c>
      <c r="AI30" s="38"/>
      <c r="AJ30" s="38">
        <f t="shared" si="120"/>
        <v>45992</v>
      </c>
      <c r="AK30" s="38"/>
      <c r="AL30" s="38" t="str">
        <f t="shared" si="120"/>
        <v>Acumulado 25</v>
      </c>
      <c r="AM30" s="38"/>
    </row>
    <row r="31" spans="1:39" ht="15" x14ac:dyDescent="0.2">
      <c r="A31" s="23" t="s">
        <v>10</v>
      </c>
      <c r="B31" s="12" t="s">
        <v>13</v>
      </c>
      <c r="C31" s="12" t="s">
        <v>14</v>
      </c>
      <c r="D31" s="12" t="s">
        <v>13</v>
      </c>
      <c r="E31" s="12" t="s">
        <v>14</v>
      </c>
      <c r="F31" s="12" t="s">
        <v>13</v>
      </c>
      <c r="G31" s="12" t="s">
        <v>14</v>
      </c>
      <c r="H31" s="12" t="s">
        <v>13</v>
      </c>
      <c r="I31" s="12" t="s">
        <v>14</v>
      </c>
      <c r="J31" s="12" t="s">
        <v>13</v>
      </c>
      <c r="K31" s="12" t="s">
        <v>14</v>
      </c>
      <c r="L31" s="12" t="s">
        <v>13</v>
      </c>
      <c r="M31" s="12" t="s">
        <v>14</v>
      </c>
      <c r="N31" s="12"/>
      <c r="O31" s="12" t="s">
        <v>14</v>
      </c>
      <c r="P31" s="12"/>
      <c r="Q31" s="12" t="s">
        <v>14</v>
      </c>
      <c r="R31" s="12"/>
      <c r="S31" s="12" t="s">
        <v>14</v>
      </c>
      <c r="T31" s="12"/>
      <c r="U31" s="12" t="s">
        <v>14</v>
      </c>
      <c r="V31" s="12"/>
      <c r="W31" s="12" t="s">
        <v>14</v>
      </c>
      <c r="X31" s="12"/>
      <c r="Y31" s="12" t="s">
        <v>14</v>
      </c>
      <c r="Z31" s="12" t="s">
        <v>13</v>
      </c>
      <c r="AA31" s="12" t="s">
        <v>14</v>
      </c>
      <c r="AB31" s="12" t="s">
        <v>13</v>
      </c>
      <c r="AC31" s="12" t="s">
        <v>14</v>
      </c>
      <c r="AD31" s="12" t="s">
        <v>13</v>
      </c>
      <c r="AE31" s="12" t="s">
        <v>14</v>
      </c>
      <c r="AF31" s="12" t="s">
        <v>13</v>
      </c>
      <c r="AG31" s="12" t="s">
        <v>14</v>
      </c>
      <c r="AH31" s="12" t="s">
        <v>13</v>
      </c>
      <c r="AI31" s="12" t="s">
        <v>14</v>
      </c>
      <c r="AJ31" s="12" t="s">
        <v>13</v>
      </c>
      <c r="AK31" s="12" t="s">
        <v>14</v>
      </c>
      <c r="AL31" s="12" t="s">
        <v>13</v>
      </c>
      <c r="AM31" s="16" t="s">
        <v>14</v>
      </c>
    </row>
    <row r="32" spans="1:39" ht="15.75" x14ac:dyDescent="0.25">
      <c r="A32" s="4" t="s">
        <v>25</v>
      </c>
      <c r="B32" s="5">
        <f>B6+B19</f>
        <v>0</v>
      </c>
      <c r="C32" s="22">
        <f>IF(B32=0,,(B32/B37))</f>
        <v>0</v>
      </c>
      <c r="D32" s="5">
        <f>D6+D19</f>
        <v>0</v>
      </c>
      <c r="E32" s="22">
        <f t="shared" ref="E32" si="121">IF(D32=0,,(D32/D37))</f>
        <v>0</v>
      </c>
      <c r="F32" s="5">
        <f>F6+F19</f>
        <v>0</v>
      </c>
      <c r="G32" s="22">
        <f t="shared" ref="G32" si="122">IF(F32=0,,(F32/F37))</f>
        <v>0</v>
      </c>
      <c r="H32" s="5">
        <f>H6+H19</f>
        <v>35499876.509999998</v>
      </c>
      <c r="I32" s="22">
        <f t="shared" ref="I32" si="123">IF(H32=0,,(H32/H37))</f>
        <v>0.20839543645097192</v>
      </c>
      <c r="J32" s="5">
        <f>J6+J19</f>
        <v>42639549.770000003</v>
      </c>
      <c r="K32" s="22">
        <f t="shared" ref="K32" si="124">IF(J32=0,,(J32/J37))</f>
        <v>0.38801647350759855</v>
      </c>
      <c r="L32" s="5">
        <f>L6+L19</f>
        <v>17823560.190000001</v>
      </c>
      <c r="M32" s="22">
        <f t="shared" ref="M32" si="125">IF(L32=0,,(L32/L37))</f>
        <v>0.22790216350473827</v>
      </c>
      <c r="N32" s="5"/>
      <c r="O32" s="22">
        <f>IF(N32=0,,(N32/N37))</f>
        <v>0</v>
      </c>
      <c r="P32" s="5"/>
      <c r="Q32" s="22">
        <f>IF(P32=0,,(P32/P37))</f>
        <v>0</v>
      </c>
      <c r="R32" s="5"/>
      <c r="S32" s="22">
        <f>IF(R32=0,,(R32/R37))</f>
        <v>0</v>
      </c>
      <c r="T32" s="5"/>
      <c r="U32" s="22">
        <f>IF(T32=0,,(T32/T37))</f>
        <v>0</v>
      </c>
      <c r="V32" s="5"/>
      <c r="W32" s="22">
        <f>IF(V32=0,,(V32/V37))</f>
        <v>0</v>
      </c>
      <c r="X32" s="5"/>
      <c r="Y32" s="22">
        <f>IF(X32=0,,(X32/X37))</f>
        <v>0</v>
      </c>
      <c r="Z32" s="5">
        <f>Z6+Z19</f>
        <v>6924811.4400000004</v>
      </c>
      <c r="AA32" s="22">
        <f>IF(Z32=0,,(Z32/Z37))</f>
        <v>7.032012590884669E-2</v>
      </c>
      <c r="AB32" s="5">
        <f>AB6+AB19</f>
        <v>44607130.479999997</v>
      </c>
      <c r="AC32" s="22">
        <f t="shared" ref="AC32" si="126">IF(AB32=0,,(AB32/AB37))</f>
        <v>0.38852211334001174</v>
      </c>
      <c r="AD32" s="5">
        <v>12952849.130000001</v>
      </c>
      <c r="AE32" s="22">
        <f t="shared" ref="AE32" si="127">IF(AD32=0,,(AD32/AD37))</f>
        <v>0.18960155388241784</v>
      </c>
      <c r="AF32" s="5">
        <f>AF6+AF19</f>
        <v>36433397.609999999</v>
      </c>
      <c r="AG32" s="22">
        <f t="shared" ref="AG32" si="128">IF(AF32=0,,(AF32/AF37))</f>
        <v>0.32547249811543183</v>
      </c>
      <c r="AH32" s="5">
        <f>AH6+AH19</f>
        <v>28681870</v>
      </c>
      <c r="AI32" s="22">
        <f t="shared" ref="AI32" si="129">IF(AH32=0,,(AH32/AH37))</f>
        <v>9.2820052601544106E-2</v>
      </c>
      <c r="AJ32" s="5">
        <f>AJ6+AJ19</f>
        <v>0</v>
      </c>
      <c r="AK32" s="22">
        <f t="shared" ref="AK32" si="130">IF(AJ32=0,,(AJ32/AJ37))</f>
        <v>0</v>
      </c>
      <c r="AL32" s="29">
        <f>B32+D32+F32+H32+J32+L32+Z32+AB32+AD32+AF32+AH32+AJ32</f>
        <v>225563045.13</v>
      </c>
      <c r="AM32" s="24">
        <f>IF(AL32=0,,(AL32/AL37))</f>
        <v>0.20612332932279184</v>
      </c>
    </row>
    <row r="33" spans="1:39" ht="15.75" x14ac:dyDescent="0.25">
      <c r="A33" s="4" t="s">
        <v>26</v>
      </c>
      <c r="B33" s="5">
        <f>B7+B20</f>
        <v>0</v>
      </c>
      <c r="C33" s="22">
        <f>IF(B33=0,,(B33/B37))</f>
        <v>0</v>
      </c>
      <c r="D33" s="5">
        <f>D7+D20</f>
        <v>0</v>
      </c>
      <c r="E33" s="22">
        <f t="shared" ref="E33" si="131">IF(D33=0,,(D33/D37))</f>
        <v>0</v>
      </c>
      <c r="F33" s="5">
        <f>F7+F20</f>
        <v>259850.05</v>
      </c>
      <c r="G33" s="22">
        <f t="shared" ref="G33" si="132">IF(F33=0,,(F33/F37))</f>
        <v>7.7997505451452764E-3</v>
      </c>
      <c r="H33" s="5">
        <f>H7+H20</f>
        <v>106760561.47</v>
      </c>
      <c r="I33" s="22">
        <f t="shared" ref="I33" si="133">IF(H33=0,,(H33/H37))</f>
        <v>0.62671806187901202</v>
      </c>
      <c r="J33" s="5">
        <f>J7+J20</f>
        <v>57500224.390000001</v>
      </c>
      <c r="K33" s="22">
        <f t="shared" ref="K33" si="134">IF(J33=0,,(J33/J37))</f>
        <v>0.5232474173402466</v>
      </c>
      <c r="L33" s="5">
        <f>L7+L20</f>
        <v>41189028.590000004</v>
      </c>
      <c r="M33" s="22">
        <f t="shared" ref="M33" si="135">IF(L33=0,,(L33/L37))</f>
        <v>0.52666631291688748</v>
      </c>
      <c r="N33" s="5"/>
      <c r="O33" s="22">
        <f>IF(N33=0,,(N33/N37))</f>
        <v>0</v>
      </c>
      <c r="P33" s="5"/>
      <c r="Q33" s="22">
        <f>IF(P33=0,,(P33/P37))</f>
        <v>0</v>
      </c>
      <c r="R33" s="5"/>
      <c r="S33" s="22">
        <f>IF(R33=0,,(R33/R37))</f>
        <v>0</v>
      </c>
      <c r="T33" s="5"/>
      <c r="U33" s="22">
        <f>IF(T33=0,,(T33/T37))</f>
        <v>0</v>
      </c>
      <c r="V33" s="5"/>
      <c r="W33" s="22">
        <f>IF(V33=0,,(V33/V37))</f>
        <v>0</v>
      </c>
      <c r="X33" s="5"/>
      <c r="Y33" s="22">
        <f>IF(X33=0,,(X33/X37))</f>
        <v>0</v>
      </c>
      <c r="Z33" s="5">
        <f>Z7+Z20</f>
        <v>22702500.329999998</v>
      </c>
      <c r="AA33" s="22">
        <f>IF(Z33=0,,(Z33/Z37))</f>
        <v>0.23053951656064636</v>
      </c>
      <c r="AB33" s="5">
        <f>AB7+AB20</f>
        <v>4508365.5999999996</v>
      </c>
      <c r="AC33" s="22">
        <f t="shared" ref="AC33" si="136">IF(AB33=0,,(AB33/AB37))</f>
        <v>3.9267258659616208E-2</v>
      </c>
      <c r="AD33" s="5">
        <v>37011673.18</v>
      </c>
      <c r="AE33" s="22">
        <f t="shared" ref="AE33" si="137">IF(AD33=0,,(AD33/AD37))</f>
        <v>0.54177043801607283</v>
      </c>
      <c r="AF33" s="5">
        <f>AF7+AF20</f>
        <v>57116620.799999997</v>
      </c>
      <c r="AG33" s="22">
        <f t="shared" ref="AG33" si="138">IF(AF33=0,,(AF33/AF37))</f>
        <v>0.51024308670529817</v>
      </c>
      <c r="AH33" s="5">
        <f>AH7+AH20</f>
        <v>65368822.600000001</v>
      </c>
      <c r="AI33" s="22">
        <f t="shared" ref="AI33" si="139">IF(AH33=0,,(AH33/AH37))</f>
        <v>0.21154609348110864</v>
      </c>
      <c r="AJ33" s="5">
        <f>AJ7+AJ20</f>
        <v>0</v>
      </c>
      <c r="AK33" s="22">
        <f t="shared" ref="AK33" si="140">IF(AJ33=0,,(AJ33/AJ37))</f>
        <v>0</v>
      </c>
      <c r="AL33" s="29">
        <f t="shared" ref="AL33:AL36" si="141">B33+D33+F33+H33+J33+L33+Z33+AB33+AD33+AF33+AH33+AJ33</f>
        <v>392417647.00999999</v>
      </c>
      <c r="AM33" s="24">
        <f>IF(AL33=0,,(AL33/AL37))</f>
        <v>0.3585978892956494</v>
      </c>
    </row>
    <row r="34" spans="1:39" ht="15.75" x14ac:dyDescent="0.25">
      <c r="A34" s="4" t="s">
        <v>27</v>
      </c>
      <c r="B34" s="5">
        <f>B8+B21</f>
        <v>0</v>
      </c>
      <c r="C34" s="22">
        <f>IF(B34=0,,(B34/B37))</f>
        <v>0</v>
      </c>
      <c r="D34" s="5">
        <f>D8+D21</f>
        <v>0</v>
      </c>
      <c r="E34" s="22">
        <f t="shared" ref="E34" si="142">IF(D34=0,,(D34/D37))</f>
        <v>0</v>
      </c>
      <c r="F34" s="5">
        <f>F8+F21</f>
        <v>0</v>
      </c>
      <c r="G34" s="22">
        <f t="shared" ref="G34" si="143">IF(F34=0,,(F34/F37))</f>
        <v>0</v>
      </c>
      <c r="H34" s="5">
        <f>H8+H21</f>
        <v>9430959.5600000005</v>
      </c>
      <c r="I34" s="22">
        <f t="shared" ref="I34" si="144">IF(H34=0,,(H34/H37))</f>
        <v>5.5362697757667952E-2</v>
      </c>
      <c r="J34" s="5">
        <f>J8+J21</f>
        <v>3463644</v>
      </c>
      <c r="K34" s="22">
        <f t="shared" ref="K34" si="145">IF(J34=0,,(J34/J37))</f>
        <v>3.1518881827202569E-2</v>
      </c>
      <c r="L34" s="5">
        <f>L8+L21</f>
        <v>7302187.2999999998</v>
      </c>
      <c r="M34" s="22">
        <f t="shared" ref="M34" si="146">IF(L34=0,,(L34/L37))</f>
        <v>9.3369914105068758E-2</v>
      </c>
      <c r="N34" s="5"/>
      <c r="O34" s="22">
        <f>IF(N34=0,,(N34/N37))</f>
        <v>0</v>
      </c>
      <c r="P34" s="5"/>
      <c r="Q34" s="22">
        <f>IF(P34=0,,(P34/P37))</f>
        <v>0</v>
      </c>
      <c r="R34" s="5"/>
      <c r="S34" s="22">
        <f>IF(R34=0,,(R34/R37))</f>
        <v>0</v>
      </c>
      <c r="T34" s="5"/>
      <c r="U34" s="22">
        <f>IF(T34=0,,(T34/T37))</f>
        <v>0</v>
      </c>
      <c r="V34" s="5"/>
      <c r="W34" s="22">
        <f>IF(V34=0,,(V34/V37))</f>
        <v>0</v>
      </c>
      <c r="X34" s="5"/>
      <c r="Y34" s="22">
        <f>IF(X34=0,,(X34/X37))</f>
        <v>0</v>
      </c>
      <c r="Z34" s="5">
        <f>Z8+Z21</f>
        <v>846289.6</v>
      </c>
      <c r="AA34" s="22">
        <f>IF(Z34=0,,(Z34/Z37))</f>
        <v>8.5939078259360518E-3</v>
      </c>
      <c r="AB34" s="5">
        <f>AB8+AB21</f>
        <v>2337348.86</v>
      </c>
      <c r="AC34" s="22">
        <f t="shared" ref="AC34" si="147">IF(AB34=0,,(AB34/AB37))</f>
        <v>2.0357994538725759E-2</v>
      </c>
      <c r="AD34" s="5">
        <v>18047232.620000001</v>
      </c>
      <c r="AE34" s="22">
        <f t="shared" ref="AE34" si="148">IF(AD34=0,,(AD34/AD37))</f>
        <v>0.26417225381744708</v>
      </c>
      <c r="AF34" s="5">
        <f>AF8+AF21</f>
        <v>18390000.550000001</v>
      </c>
      <c r="AG34" s="22">
        <f t="shared" ref="AG34" si="149">IF(AF34=0,,(AF34/AF37))</f>
        <v>0.16428441517927006</v>
      </c>
      <c r="AH34" s="5">
        <f>AH8+AH21</f>
        <v>0</v>
      </c>
      <c r="AI34" s="22">
        <f t="shared" ref="AI34" si="150">IF(AH34=0,,(AH34/AH37))</f>
        <v>0</v>
      </c>
      <c r="AJ34" s="5">
        <f>AJ8+AJ21</f>
        <v>0</v>
      </c>
      <c r="AK34" s="22">
        <f t="shared" ref="AK34" si="151">IF(AJ34=0,,(AJ34/AJ37))</f>
        <v>0</v>
      </c>
      <c r="AL34" s="29">
        <f t="shared" si="141"/>
        <v>59817662.489999995</v>
      </c>
      <c r="AM34" s="24">
        <f>IF(AL34=0,,(AL34/AL37))</f>
        <v>5.466239267003941E-2</v>
      </c>
    </row>
    <row r="35" spans="1:39" ht="15.75" x14ac:dyDescent="0.25">
      <c r="A35" s="4" t="s">
        <v>28</v>
      </c>
      <c r="B35" s="5">
        <f>B9+B22</f>
        <v>0</v>
      </c>
      <c r="C35" s="22">
        <f>IF(B35=0,,(B35/B37))</f>
        <v>0</v>
      </c>
      <c r="D35" s="5">
        <f>D9+D22</f>
        <v>0</v>
      </c>
      <c r="E35" s="22">
        <f t="shared" ref="E35" si="152">IF(D35=0,,(D35/D37))</f>
        <v>0</v>
      </c>
      <c r="F35" s="5">
        <f>F9+F22</f>
        <v>33055324.390000001</v>
      </c>
      <c r="G35" s="22">
        <f t="shared" ref="G35" si="153">IF(F35=0,,(F35/F37))</f>
        <v>0.99220024945485474</v>
      </c>
      <c r="H35" s="5">
        <f>H9+H22</f>
        <v>17756196.140000001</v>
      </c>
      <c r="I35" s="22">
        <f t="shared" ref="I35" si="154">IF(H35=0,,(H35/H37))</f>
        <v>0.10423445397794605</v>
      </c>
      <c r="J35" s="5">
        <f>J9+J22</f>
        <v>1160000</v>
      </c>
      <c r="K35" s="22">
        <f t="shared" ref="K35" si="155">IF(J35=0,,(J35/J37))</f>
        <v>1.055590670390923E-2</v>
      </c>
      <c r="L35" s="5">
        <f>L9+L22</f>
        <v>5956600</v>
      </c>
      <c r="M35" s="22">
        <f t="shared" ref="M35" si="156">IF(L35=0,,(L35/L37))</f>
        <v>7.6164470659120534E-2</v>
      </c>
      <c r="N35" s="5"/>
      <c r="O35" s="22">
        <f>IF(N35=0,,(N35/N37))</f>
        <v>0</v>
      </c>
      <c r="P35" s="5"/>
      <c r="Q35" s="22">
        <f>IF(P35=0,,(P35/P37))</f>
        <v>0</v>
      </c>
      <c r="R35" s="5"/>
      <c r="S35" s="22">
        <f>IF(R35=0,,(R35/R37))</f>
        <v>0</v>
      </c>
      <c r="T35" s="5"/>
      <c r="U35" s="22">
        <f>IF(T35=0,,(T35/T37))</f>
        <v>0</v>
      </c>
      <c r="V35" s="5"/>
      <c r="W35" s="22">
        <f>IF(V35=0,,(V35/V37))</f>
        <v>0</v>
      </c>
      <c r="X35" s="5"/>
      <c r="Y35" s="22">
        <f>IF(X35=0,,(X35/X37))</f>
        <v>0</v>
      </c>
      <c r="Z35" s="5">
        <f>Z9+Z22</f>
        <v>68001925.379999995</v>
      </c>
      <c r="AA35" s="22">
        <f>IF(Z35=0,,(Z35/Z37))</f>
        <v>0.6905464497045708</v>
      </c>
      <c r="AB35" s="5">
        <f>AB9+AB22</f>
        <v>63289488.640000001</v>
      </c>
      <c r="AC35" s="22">
        <f t="shared" ref="AC35" si="157">IF(AB35=0,,(AB35/AB37))</f>
        <v>0.5512429428664174</v>
      </c>
      <c r="AD35" s="5">
        <v>104400</v>
      </c>
      <c r="AE35" s="22">
        <f t="shared" ref="AE35" si="158">IF(AD35=0,,(AD35/AD37))</f>
        <v>1.5281890514326109E-3</v>
      </c>
      <c r="AF35" s="5">
        <f>AF9+AF22</f>
        <v>0</v>
      </c>
      <c r="AG35" s="22">
        <f t="shared" ref="AG35" si="159">IF(AF35=0,,(AF35/AF37))</f>
        <v>0</v>
      </c>
      <c r="AH35" s="5">
        <f>AH9+AH22</f>
        <v>90557290.799999997</v>
      </c>
      <c r="AI35" s="22">
        <f t="shared" ref="AI35" si="160">IF(AH35=0,,(AH35/AH37))</f>
        <v>0.29306082537537914</v>
      </c>
      <c r="AJ35" s="5">
        <f>AJ9+AJ22</f>
        <v>0</v>
      </c>
      <c r="AK35" s="22">
        <f t="shared" ref="AK35" si="161">IF(AJ35=0,,(AJ35/AJ37))</f>
        <v>0</v>
      </c>
      <c r="AL35" s="29">
        <f t="shared" si="141"/>
        <v>279881225.35000002</v>
      </c>
      <c r="AM35" s="24">
        <f>IF(AL35=0,,(AL35/AL37))</f>
        <v>0.25576020199069288</v>
      </c>
    </row>
    <row r="36" spans="1:39" ht="15.75" x14ac:dyDescent="0.25">
      <c r="A36" s="4" t="s">
        <v>29</v>
      </c>
      <c r="B36" s="5">
        <f>B10+B23</f>
        <v>0</v>
      </c>
      <c r="C36" s="22">
        <f>IF(B36=0,,(B36/B37))</f>
        <v>0</v>
      </c>
      <c r="D36" s="5">
        <f>D10+D23</f>
        <v>0</v>
      </c>
      <c r="E36" s="22">
        <f t="shared" ref="E36" si="162">IF(D36=0,,(D36/D37))</f>
        <v>0</v>
      </c>
      <c r="F36" s="5">
        <f>F10+F23</f>
        <v>0</v>
      </c>
      <c r="G36" s="22">
        <f t="shared" ref="G36" si="163">IF(F36=0,,(F36/F37))</f>
        <v>0</v>
      </c>
      <c r="H36" s="5">
        <f>H10+H23</f>
        <v>901033.5</v>
      </c>
      <c r="I36" s="22">
        <f t="shared" ref="I36" si="164">IF(H36=0,,(H36/H37))</f>
        <v>5.2893499344019781E-3</v>
      </c>
      <c r="J36" s="5">
        <f>J10+J23</f>
        <v>5127662.97</v>
      </c>
      <c r="K36" s="22">
        <f t="shared" ref="K36" si="165">IF(J36=0,,(J36/J37))</f>
        <v>4.6661320621043195E-2</v>
      </c>
      <c r="L36" s="5">
        <f>L10+L23</f>
        <v>5935692.7600000007</v>
      </c>
      <c r="M36" s="22">
        <f t="shared" ref="M36" si="166">IF(L36=0,,(L36/L37))</f>
        <v>7.5897138814184972E-2</v>
      </c>
      <c r="N36" s="5"/>
      <c r="O36" s="22">
        <f>IF(N36=0,,(N36/N37))</f>
        <v>0</v>
      </c>
      <c r="P36" s="5"/>
      <c r="Q36" s="22">
        <f>IF(P36=0,,(P36/P37))</f>
        <v>0</v>
      </c>
      <c r="R36" s="5"/>
      <c r="S36" s="22">
        <f>IF(R36=0,,(R36/R37))</f>
        <v>0</v>
      </c>
      <c r="T36" s="5"/>
      <c r="U36" s="22">
        <f>IF(T36=0,,(T36/T37))</f>
        <v>0</v>
      </c>
      <c r="V36" s="5"/>
      <c r="W36" s="22">
        <f>IF(V36=0,,(V36/V37))</f>
        <v>0</v>
      </c>
      <c r="X36" s="5"/>
      <c r="Y36" s="22">
        <f>IF(X36=0,,(X36/X37))</f>
        <v>0</v>
      </c>
      <c r="Z36" s="5">
        <f>Z10+Z23</f>
        <v>0</v>
      </c>
      <c r="AA36" s="22">
        <f>IF(Z36=0,,(Z36/Z37))</f>
        <v>0</v>
      </c>
      <c r="AB36" s="5">
        <f>AB10+AB23</f>
        <v>70000</v>
      </c>
      <c r="AC36" s="22">
        <f t="shared" ref="AC36" si="167">IF(AB36=0,,(AB36/AB37))</f>
        <v>6.0969059522881966E-4</v>
      </c>
      <c r="AD36" s="5">
        <f>AD10+AD23</f>
        <v>200000</v>
      </c>
      <c r="AE36" s="22">
        <f t="shared" ref="AE36" si="168">IF(AD36=0,,(AD36/AD37))</f>
        <v>2.9275652326295229E-3</v>
      </c>
      <c r="AF36" s="5">
        <f>AF10+AF23</f>
        <v>0</v>
      </c>
      <c r="AG36" s="22">
        <f t="shared" ref="AG36" si="169">IF(AF36=0,,(AF36/AF37))</f>
        <v>0</v>
      </c>
      <c r="AH36" s="5">
        <f>AH10+AH23</f>
        <v>124397120.52</v>
      </c>
      <c r="AI36" s="22">
        <f t="shared" ref="AI36" si="170">IF(AH36=0,,(AH36/AH37))</f>
        <v>0.40257302854196819</v>
      </c>
      <c r="AJ36" s="5">
        <f>AJ10+AJ23</f>
        <v>0</v>
      </c>
      <c r="AK36" s="22">
        <f t="shared" ref="AK36" si="171">IF(AJ36=0,,(AJ36/AJ37))</f>
        <v>0</v>
      </c>
      <c r="AL36" s="29">
        <f t="shared" si="141"/>
        <v>136631509.75</v>
      </c>
      <c r="AM36" s="24">
        <f>IF(AL36=0,,(AL36/AL37))</f>
        <v>0.12485618672082649</v>
      </c>
    </row>
    <row r="37" spans="1:39" ht="16.5" thickBot="1" x14ac:dyDescent="0.3">
      <c r="A37" s="9" t="s">
        <v>5</v>
      </c>
      <c r="B37" s="19">
        <f>SUM(B32:B36)</f>
        <v>0</v>
      </c>
      <c r="C37" s="25">
        <f>SUM(C32:C36)</f>
        <v>0</v>
      </c>
      <c r="D37" s="19">
        <f t="shared" ref="D37" si="172">SUM(D32:D36)</f>
        <v>0</v>
      </c>
      <c r="E37" s="25">
        <f>SUM(E32:E36)</f>
        <v>0</v>
      </c>
      <c r="F37" s="19">
        <f t="shared" ref="F37" si="173">SUM(F32:F36)</f>
        <v>33315174.440000001</v>
      </c>
      <c r="G37" s="25">
        <f>SUM(G32:G36)</f>
        <v>1</v>
      </c>
      <c r="H37" s="19">
        <f t="shared" ref="H37" si="174">SUM(H32:H36)</f>
        <v>170348627.18000001</v>
      </c>
      <c r="I37" s="25">
        <f>SUM(I32:I36)</f>
        <v>1</v>
      </c>
      <c r="J37" s="19">
        <f t="shared" ref="J37" si="175">SUM(J32:J36)</f>
        <v>109891081.13</v>
      </c>
      <c r="K37" s="25">
        <f>SUM(K32:K36)</f>
        <v>1.0000000000000002</v>
      </c>
      <c r="L37" s="19">
        <f t="shared" ref="L37" si="176">SUM(L32:L36)</f>
        <v>78207068.840000004</v>
      </c>
      <c r="M37" s="25">
        <f>SUM(M32:M36)</f>
        <v>1</v>
      </c>
      <c r="N37" s="19">
        <f>SUM(N32:N36)</f>
        <v>0</v>
      </c>
      <c r="O37" s="25">
        <f>SUM(O32:O35)</f>
        <v>0</v>
      </c>
      <c r="P37" s="19">
        <f>SUM(P32:P36)</f>
        <v>0</v>
      </c>
      <c r="Q37" s="25">
        <f>SUM(Q32:Q35)</f>
        <v>0</v>
      </c>
      <c r="R37" s="19">
        <f>SUM(R32:R36)</f>
        <v>0</v>
      </c>
      <c r="S37" s="25">
        <f>SUM(S32:S35)</f>
        <v>0</v>
      </c>
      <c r="T37" s="19">
        <f>SUM(T32:T36)</f>
        <v>0</v>
      </c>
      <c r="U37" s="25">
        <f>SUM(U32:U35)</f>
        <v>0</v>
      </c>
      <c r="V37" s="19">
        <f>SUM(V32:V36)</f>
        <v>0</v>
      </c>
      <c r="W37" s="25">
        <f>SUM(W32:W35)</f>
        <v>0</v>
      </c>
      <c r="X37" s="19">
        <f>SUM(X32:X36)</f>
        <v>0</v>
      </c>
      <c r="Y37" s="25">
        <f>SUM(Y32:Y35)</f>
        <v>0</v>
      </c>
      <c r="Z37" s="19">
        <f>SUM(Z32:Z36)</f>
        <v>98475526.75</v>
      </c>
      <c r="AA37" s="25">
        <f>SUM(AA32:AA36)</f>
        <v>0.99999999999999989</v>
      </c>
      <c r="AB37" s="19">
        <f t="shared" ref="AB37" si="177">SUM(AB32:AB36)</f>
        <v>114812333.58</v>
      </c>
      <c r="AC37" s="25">
        <f>SUM(AC32:AC36)</f>
        <v>1</v>
      </c>
      <c r="AD37" s="19">
        <f t="shared" ref="AD37" si="178">SUM(AD32:AD36)</f>
        <v>68316154.930000007</v>
      </c>
      <c r="AE37" s="25">
        <f>SUM(AE32:AE36)</f>
        <v>0.99999999999999989</v>
      </c>
      <c r="AF37" s="19">
        <f t="shared" ref="AF37" si="179">SUM(AF32:AF36)</f>
        <v>111940018.95999999</v>
      </c>
      <c r="AG37" s="25">
        <f>SUM(AG32:AG36)</f>
        <v>1</v>
      </c>
      <c r="AH37" s="19">
        <f t="shared" ref="AH37" si="180">SUM(AH32:AH36)</f>
        <v>309005103.91999996</v>
      </c>
      <c r="AI37" s="25">
        <f>SUM(AI32:AI36)</f>
        <v>1</v>
      </c>
      <c r="AJ37" s="19">
        <f t="shared" ref="AJ37" si="181">SUM(AJ32:AJ36)</f>
        <v>0</v>
      </c>
      <c r="AK37" s="25">
        <f>SUM(AK32:AK36)</f>
        <v>0</v>
      </c>
      <c r="AL37" s="30">
        <f>SUM(AL32:AL36)</f>
        <v>1094311089.73</v>
      </c>
      <c r="AM37" s="25">
        <f>SUM(AM32:AM36)</f>
        <v>1</v>
      </c>
    </row>
    <row r="38" spans="1:39" ht="15.75" thickBo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6.5" thickBot="1" x14ac:dyDescent="0.3">
      <c r="A39" s="26" t="s">
        <v>15</v>
      </c>
      <c r="B39" s="27">
        <f>(B37-B35)</f>
        <v>0</v>
      </c>
      <c r="C39" s="28">
        <f>(1-C35)</f>
        <v>1</v>
      </c>
      <c r="D39" s="27">
        <f t="shared" ref="D39" si="182">(D37-D35)</f>
        <v>0</v>
      </c>
      <c r="E39" s="28">
        <f t="shared" ref="E39" si="183">(1-E35)</f>
        <v>1</v>
      </c>
      <c r="F39" s="27">
        <f>(F37-(F35+F36))</f>
        <v>259850.05000000075</v>
      </c>
      <c r="G39" s="28">
        <f t="shared" ref="G39" si="184">(1-G35)</f>
        <v>7.7997505451452565E-3</v>
      </c>
      <c r="H39" s="27">
        <f>(H37-(H35+H36))</f>
        <v>151691397.54000002</v>
      </c>
      <c r="I39" s="28">
        <f t="shared" ref="I39" si="185">(1-I35)</f>
        <v>0.89576554602205394</v>
      </c>
      <c r="J39" s="27">
        <f>(J37-(J35+J36))</f>
        <v>103603418.16</v>
      </c>
      <c r="K39" s="28">
        <f t="shared" ref="K39" si="186">(1-K35)</f>
        <v>0.98944409329609073</v>
      </c>
      <c r="L39" s="27">
        <f>(L37-(L35+L36))</f>
        <v>66314776.079999998</v>
      </c>
      <c r="M39" s="28">
        <f>(1-(M35+M36))</f>
        <v>0.84793839052669451</v>
      </c>
      <c r="N39" s="27">
        <f>(N37-N35)</f>
        <v>0</v>
      </c>
      <c r="O39" s="28">
        <f>(1-O35)</f>
        <v>1</v>
      </c>
      <c r="P39" s="27">
        <f>(P37-P35)</f>
        <v>0</v>
      </c>
      <c r="Q39" s="28">
        <f>(1-Q35)</f>
        <v>1</v>
      </c>
      <c r="R39" s="27">
        <f>(R37-R35)</f>
        <v>0</v>
      </c>
      <c r="S39" s="28">
        <f>(1-S35)</f>
        <v>1</v>
      </c>
      <c r="T39" s="27">
        <f>(T37-T35)</f>
        <v>0</v>
      </c>
      <c r="U39" s="28">
        <f>(1-U35)</f>
        <v>1</v>
      </c>
      <c r="V39" s="27">
        <f>(V37-V35)</f>
        <v>0</v>
      </c>
      <c r="W39" s="28">
        <f>(1-W35)</f>
        <v>1</v>
      </c>
      <c r="X39" s="27">
        <f>(X37-X35)</f>
        <v>0</v>
      </c>
      <c r="Y39" s="28">
        <f>(1-Y35)</f>
        <v>1</v>
      </c>
      <c r="Z39" s="27">
        <f>(Z37-(Z35+Z36))</f>
        <v>30473601.370000005</v>
      </c>
      <c r="AA39" s="28">
        <f>(1-(AA35+AA36))</f>
        <v>0.3094535502954292</v>
      </c>
      <c r="AB39" s="27">
        <f>(AB37-(AB35+AB36))</f>
        <v>51452844.939999998</v>
      </c>
      <c r="AC39" s="28">
        <f>(1-(AC35+AC36))</f>
        <v>0.44814736653835374</v>
      </c>
      <c r="AD39" s="27">
        <f>(AD37-(AD35+AD36))</f>
        <v>68011754.930000007</v>
      </c>
      <c r="AE39" s="28">
        <f>(1-(AE35+AE36))</f>
        <v>0.99554424571593791</v>
      </c>
      <c r="AF39" s="27">
        <f>(AF37-(AF35+AF36))</f>
        <v>111940018.95999999</v>
      </c>
      <c r="AG39" s="28">
        <f>(1-(AG35+AG36))</f>
        <v>1</v>
      </c>
      <c r="AH39" s="27">
        <f>(AH37-(AH35+AH36))</f>
        <v>94050692.599999964</v>
      </c>
      <c r="AI39" s="28">
        <f>(1-(AI35+AI36))</f>
        <v>0.30436614608265267</v>
      </c>
      <c r="AJ39" s="27">
        <f>(AJ37-(AJ35+AJ36))</f>
        <v>0</v>
      </c>
      <c r="AK39" s="28">
        <f>(1-(AK35+AK36))</f>
        <v>1</v>
      </c>
      <c r="AL39" s="32">
        <f>(AL37-(AL35+AL36))</f>
        <v>677798354.63</v>
      </c>
      <c r="AM39" s="28">
        <f>(1-(AM35+AM36))</f>
        <v>0.61938361128848063</v>
      </c>
    </row>
  </sheetData>
  <customSheetViews>
    <customSheetView guid="{8A5602A8-B135-4451-9295-07C8712085CC}" showRuler="0" topLeftCell="A31">
      <pane xSplit="1" ySplit="2" topLeftCell="B33" activePane="bottomRight" state="frozen"/>
      <selection pane="bottomRight" activeCell="D40" sqref="D40"/>
      <pageMargins left="0.75" right="0.75" top="1" bottom="1" header="0" footer="0"/>
      <pageSetup orientation="portrait" r:id="rId1"/>
      <headerFooter alignWithMargins="0"/>
    </customSheetView>
    <customSheetView guid="{9F64E964-805B-4B50-8A11-44D29787B5D9}" showRuler="0" topLeftCell="A31">
      <pane xSplit="1" ySplit="2" topLeftCell="B33" activePane="bottomRight" state="frozen"/>
      <selection pane="bottomRight" activeCell="D40" sqref="D40"/>
      <pageMargins left="0.75" right="0.75" top="1" bottom="1" header="0" footer="0"/>
      <pageSetup orientation="portrait" r:id="rId2"/>
      <headerFooter alignWithMargins="0"/>
    </customSheetView>
  </customSheetViews>
  <mergeCells count="57">
    <mergeCell ref="AJ30:AK30"/>
    <mergeCell ref="AL30:AM30"/>
    <mergeCell ref="Z30:AA30"/>
    <mergeCell ref="AB30:AC30"/>
    <mergeCell ref="AD30:AE30"/>
    <mergeCell ref="AF30:AG30"/>
    <mergeCell ref="AH30:AI30"/>
    <mergeCell ref="AF17:AG17"/>
    <mergeCell ref="AH17:AI17"/>
    <mergeCell ref="AJ17:AK17"/>
    <mergeCell ref="AL17:AM17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V17:W17"/>
    <mergeCell ref="X17:Y17"/>
    <mergeCell ref="Z17:AA17"/>
    <mergeCell ref="AB17:AC17"/>
    <mergeCell ref="AD17:AE17"/>
    <mergeCell ref="L17:M17"/>
    <mergeCell ref="N17:O17"/>
    <mergeCell ref="P17:Q17"/>
    <mergeCell ref="R17:S17"/>
    <mergeCell ref="T17:U17"/>
    <mergeCell ref="B17:C17"/>
    <mergeCell ref="D17:E17"/>
    <mergeCell ref="F17:G17"/>
    <mergeCell ref="H17:I17"/>
    <mergeCell ref="J17:K17"/>
    <mergeCell ref="L4:M4"/>
    <mergeCell ref="B4:C4"/>
    <mergeCell ref="D4:E4"/>
    <mergeCell ref="F4:G4"/>
    <mergeCell ref="H4:I4"/>
    <mergeCell ref="J4:K4"/>
    <mergeCell ref="AL4:A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</mergeCells>
  <phoneticPr fontId="2" type="noConversion"/>
  <printOptions horizontalCentered="1"/>
  <pageMargins left="0.39370078740157483" right="0.39370078740157483" top="1.9685039370078741" bottom="0.98425196850393704" header="0.59055118110236227" footer="0.59055118110236227"/>
  <pageSetup scale="52" fitToWidth="2" orientation="landscape" r:id="rId3"/>
  <headerFooter alignWithMargins="0">
    <oddHeader>&amp;C&amp;12OFICIALÍA MAYOR
DIRECCIÓN GENERAL DE ADQUISICIONES
DERRAMA DE ADQUISICIONES A MIPYMES</oddHeader>
    <oddFooter>&amp;C&amp;12PÁGINA &amp;P DE &amp;N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7"/>
  <sheetViews>
    <sheetView tabSelected="1" workbookViewId="0">
      <pane xSplit="1" ySplit="4" topLeftCell="AG5" activePane="bottomRight" state="frozen"/>
      <selection pane="topRight" activeCell="B1" sqref="B1"/>
      <selection pane="bottomLeft" activeCell="A3" sqref="A3"/>
      <selection pane="bottomRight" activeCell="AG19" sqref="AG19"/>
    </sheetView>
  </sheetViews>
  <sheetFormatPr baseColWidth="10" defaultRowHeight="12.75" x14ac:dyDescent="0.2"/>
  <cols>
    <col min="1" max="1" width="60.7109375" customWidth="1"/>
    <col min="2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hidden="1" customWidth="1"/>
    <col min="15" max="15" width="10.7109375" hidden="1" customWidth="1"/>
    <col min="16" max="16" width="20.7109375" hidden="1" customWidth="1"/>
    <col min="17" max="17" width="10.7109375" hidden="1" customWidth="1"/>
    <col min="18" max="18" width="20.7109375" hidden="1" customWidth="1"/>
    <col min="19" max="19" width="10.7109375" hidden="1" customWidth="1"/>
    <col min="20" max="20" width="20.7109375" hidden="1" customWidth="1"/>
    <col min="21" max="21" width="10.7109375" hidden="1" customWidth="1"/>
    <col min="22" max="22" width="20.7109375" hidden="1" customWidth="1"/>
    <col min="23" max="23" width="10.7109375" hidden="1" customWidth="1"/>
    <col min="24" max="24" width="20.7109375" hidden="1" customWidth="1"/>
    <col min="25" max="25" width="10.7109375" hidden="1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</cols>
  <sheetData>
    <row r="1" spans="1:39" ht="15" x14ac:dyDescent="0.2">
      <c r="A1" s="1"/>
    </row>
    <row r="2" spans="1:39" ht="15.75" x14ac:dyDescent="0.25">
      <c r="A2" s="1" t="s">
        <v>41</v>
      </c>
      <c r="B2" s="35" t="s">
        <v>42</v>
      </c>
    </row>
    <row r="3" spans="1:39" ht="15.75" thickBot="1" x14ac:dyDescent="0.25">
      <c r="A3" s="1"/>
    </row>
    <row r="4" spans="1:39" ht="15.75" x14ac:dyDescent="0.25">
      <c r="A4" s="7" t="s">
        <v>0</v>
      </c>
      <c r="B4" s="40">
        <v>45658</v>
      </c>
      <c r="C4" s="41"/>
      <c r="D4" s="40">
        <v>45689</v>
      </c>
      <c r="E4" s="41"/>
      <c r="F4" s="40">
        <v>45717</v>
      </c>
      <c r="G4" s="41"/>
      <c r="H4" s="40">
        <v>45748</v>
      </c>
      <c r="I4" s="41"/>
      <c r="J4" s="40">
        <v>45778</v>
      </c>
      <c r="K4" s="41"/>
      <c r="L4" s="40">
        <v>45809</v>
      </c>
      <c r="M4" s="41"/>
      <c r="N4" s="40">
        <v>40725</v>
      </c>
      <c r="O4" s="41"/>
      <c r="P4" s="40">
        <v>40756</v>
      </c>
      <c r="Q4" s="41"/>
      <c r="R4" s="40">
        <v>40787</v>
      </c>
      <c r="S4" s="41"/>
      <c r="T4" s="40">
        <v>40817</v>
      </c>
      <c r="U4" s="41"/>
      <c r="V4" s="40">
        <v>40848</v>
      </c>
      <c r="W4" s="41"/>
      <c r="X4" s="40">
        <v>40878</v>
      </c>
      <c r="Y4" s="41"/>
      <c r="Z4" s="40">
        <v>45839</v>
      </c>
      <c r="AA4" s="41"/>
      <c r="AB4" s="40">
        <v>45870</v>
      </c>
      <c r="AC4" s="41"/>
      <c r="AD4" s="40">
        <v>45901</v>
      </c>
      <c r="AE4" s="41"/>
      <c r="AF4" s="40">
        <v>45931</v>
      </c>
      <c r="AG4" s="41"/>
      <c r="AH4" s="40">
        <v>45962</v>
      </c>
      <c r="AI4" s="41"/>
      <c r="AJ4" s="40">
        <v>45992</v>
      </c>
      <c r="AK4" s="41"/>
      <c r="AL4" s="40" t="s">
        <v>40</v>
      </c>
      <c r="AM4" s="42"/>
    </row>
    <row r="5" spans="1:39" ht="15" x14ac:dyDescent="0.2">
      <c r="A5" s="23" t="s">
        <v>10</v>
      </c>
      <c r="B5" s="12" t="s">
        <v>13</v>
      </c>
      <c r="C5" s="12" t="s">
        <v>14</v>
      </c>
      <c r="D5" s="12" t="s">
        <v>13</v>
      </c>
      <c r="E5" s="12" t="s">
        <v>14</v>
      </c>
      <c r="F5" s="12" t="s">
        <v>13</v>
      </c>
      <c r="G5" s="12" t="s">
        <v>14</v>
      </c>
      <c r="H5" s="12" t="s">
        <v>13</v>
      </c>
      <c r="I5" s="12" t="s">
        <v>14</v>
      </c>
      <c r="J5" s="12" t="s">
        <v>13</v>
      </c>
      <c r="K5" s="12" t="s">
        <v>14</v>
      </c>
      <c r="L5" s="12" t="s">
        <v>13</v>
      </c>
      <c r="M5" s="12" t="s">
        <v>14</v>
      </c>
      <c r="N5" s="12"/>
      <c r="O5" s="12" t="s">
        <v>14</v>
      </c>
      <c r="P5" s="12"/>
      <c r="Q5" s="12" t="s">
        <v>14</v>
      </c>
      <c r="R5" s="12"/>
      <c r="S5" s="12" t="s">
        <v>14</v>
      </c>
      <c r="T5" s="12"/>
      <c r="U5" s="12" t="s">
        <v>14</v>
      </c>
      <c r="V5" s="12"/>
      <c r="W5" s="12" t="s">
        <v>14</v>
      </c>
      <c r="X5" s="12"/>
      <c r="Y5" s="12" t="s">
        <v>14</v>
      </c>
      <c r="Z5" s="12" t="s">
        <v>13</v>
      </c>
      <c r="AA5" s="12" t="s">
        <v>14</v>
      </c>
      <c r="AB5" s="12" t="s">
        <v>13</v>
      </c>
      <c r="AC5" s="12" t="s">
        <v>14</v>
      </c>
      <c r="AD5" s="12" t="s">
        <v>13</v>
      </c>
      <c r="AE5" s="12" t="s">
        <v>14</v>
      </c>
      <c r="AF5" s="12" t="s">
        <v>13</v>
      </c>
      <c r="AG5" s="12" t="s">
        <v>14</v>
      </c>
      <c r="AH5" s="12" t="s">
        <v>13</v>
      </c>
      <c r="AI5" s="12" t="s">
        <v>14</v>
      </c>
      <c r="AJ5" s="12" t="s">
        <v>13</v>
      </c>
      <c r="AK5" s="12" t="s">
        <v>14</v>
      </c>
      <c r="AL5" s="12" t="s">
        <v>13</v>
      </c>
      <c r="AM5" s="16" t="s">
        <v>14</v>
      </c>
    </row>
    <row r="6" spans="1:39" ht="15.75" x14ac:dyDescent="0.25">
      <c r="A6" s="4" t="s">
        <v>30</v>
      </c>
      <c r="B6" s="5">
        <v>0</v>
      </c>
      <c r="C6" s="22">
        <f>IF(B6=0,,(B6/B$15))</f>
        <v>0</v>
      </c>
      <c r="D6" s="5">
        <v>0</v>
      </c>
      <c r="E6" s="22">
        <f>IF(D6=0,,(D6/D$15))</f>
        <v>0</v>
      </c>
      <c r="F6" s="5">
        <v>0</v>
      </c>
      <c r="G6" s="22">
        <f>IF(F6=0,,(F6/F$15))</f>
        <v>0</v>
      </c>
      <c r="H6" s="5">
        <v>0</v>
      </c>
      <c r="I6" s="22">
        <f>IF(H6=0,,(H6/H$15))</f>
        <v>0</v>
      </c>
      <c r="J6" s="5">
        <v>0</v>
      </c>
      <c r="K6" s="22">
        <f>IF(J6=0,,(J6/J$15))</f>
        <v>0</v>
      </c>
      <c r="L6" s="5">
        <v>324600.48</v>
      </c>
      <c r="M6" s="22">
        <f>IF(L6=0,,(L6/L$15))</f>
        <v>1.2708299432268838E-2</v>
      </c>
      <c r="N6" s="5"/>
      <c r="O6" s="22">
        <f>IF(N6=0,,(N6/N15))</f>
        <v>0</v>
      </c>
      <c r="P6" s="5"/>
      <c r="Q6" s="22">
        <f>IF(P6=0,,(P6/P15))</f>
        <v>0</v>
      </c>
      <c r="R6" s="5"/>
      <c r="S6" s="22">
        <f>IF(R6=0,,(R6/R15))</f>
        <v>0</v>
      </c>
      <c r="T6" s="5"/>
      <c r="U6" s="22">
        <f>IF(T6=0,,(T6/T15))</f>
        <v>0</v>
      </c>
      <c r="V6" s="5"/>
      <c r="W6" s="22">
        <f>IF(V6=0,,(V6/V15))</f>
        <v>0</v>
      </c>
      <c r="X6" s="5"/>
      <c r="Y6" s="22">
        <f>IF(X6=0,,(X6/X15))</f>
        <v>0</v>
      </c>
      <c r="Z6" s="5">
        <v>342606</v>
      </c>
      <c r="AA6" s="22">
        <f>IF(Z6=0,,(Z6/Z$15))</f>
        <v>4.3042716691788444E-3</v>
      </c>
      <c r="AB6" s="5">
        <v>0</v>
      </c>
      <c r="AC6" s="22">
        <f>IF(AB6=0,,(AB6/AB$15))</f>
        <v>0</v>
      </c>
      <c r="AD6" s="5">
        <v>285252.12</v>
      </c>
      <c r="AE6" s="22">
        <f>IF(AD6=0,,(AD6/AD$15))</f>
        <v>4.4023163380823988E-3</v>
      </c>
      <c r="AF6" s="5">
        <v>0</v>
      </c>
      <c r="AG6" s="22">
        <f>IF(AF6=0,,(AF6/AF$15))</f>
        <v>0</v>
      </c>
      <c r="AH6" s="5">
        <v>1892064.4</v>
      </c>
      <c r="AI6" s="22">
        <f>IF(AH6=0,,(AH6/AH$15))</f>
        <v>4.9921607222288188E-2</v>
      </c>
      <c r="AJ6" s="5"/>
      <c r="AK6" s="22">
        <f>IF(AJ6=0,,(AJ6/AJ$15))</f>
        <v>0</v>
      </c>
      <c r="AL6" s="29">
        <f>B6+D6+F6+H6+J6+L6+Z6+AB6+AD6+AF6+AH6+AJ6</f>
        <v>2844523</v>
      </c>
      <c r="AM6" s="24">
        <f>IF(AL6=0,,(AL6/AL$15))</f>
        <v>7.0429329045478993E-3</v>
      </c>
    </row>
    <row r="7" spans="1:39" ht="15.75" x14ac:dyDescent="0.25">
      <c r="A7" s="4" t="s">
        <v>31</v>
      </c>
      <c r="B7" s="5">
        <v>0</v>
      </c>
      <c r="C7" s="22">
        <f t="shared" ref="C7:E14" si="0">IF(B7=0,,(B7/B$15))</f>
        <v>0</v>
      </c>
      <c r="D7" s="5">
        <v>0</v>
      </c>
      <c r="E7" s="22">
        <f>IF(D7=0,,(D7/D$15))</f>
        <v>0</v>
      </c>
      <c r="F7" s="5">
        <v>0</v>
      </c>
      <c r="G7" s="22">
        <f t="shared" ref="G7:I7" si="1">IF(F7=0,,(F7/F$15))</f>
        <v>0</v>
      </c>
      <c r="H7" s="5">
        <v>2037555.51</v>
      </c>
      <c r="I7" s="22">
        <f t="shared" si="1"/>
        <v>4.3993674284019652E-2</v>
      </c>
      <c r="J7" s="5">
        <v>480824.62</v>
      </c>
      <c r="K7" s="22">
        <f t="shared" ref="K7" si="2">IF(J7=0,,(J7/J$15))</f>
        <v>1.351620009072515E-2</v>
      </c>
      <c r="L7" s="5">
        <v>2968312.4</v>
      </c>
      <c r="M7" s="22">
        <f t="shared" ref="M7" si="3">IF(L7=0,,(L7/L$15))</f>
        <v>0.11621117377188275</v>
      </c>
      <c r="N7" s="5"/>
      <c r="O7" s="22">
        <f>IF(N7=0,,(N7/N15))</f>
        <v>0</v>
      </c>
      <c r="P7" s="5"/>
      <c r="Q7" s="22">
        <f>IF(P7=0,,(P7/P15))</f>
        <v>0</v>
      </c>
      <c r="R7" s="5"/>
      <c r="S7" s="22">
        <f>IF(R7=0,,(R7/R15))</f>
        <v>0</v>
      </c>
      <c r="T7" s="5"/>
      <c r="U7" s="22">
        <f>IF(T7=0,,(T7/T15))</f>
        <v>0</v>
      </c>
      <c r="V7" s="5"/>
      <c r="W7" s="22">
        <f>IF(V7=0,,(V7/V15))</f>
        <v>0</v>
      </c>
      <c r="X7" s="5"/>
      <c r="Y7" s="22">
        <f>IF(X7=0,,(X7/X15))</f>
        <v>0</v>
      </c>
      <c r="Z7" s="5">
        <v>1531137.36</v>
      </c>
      <c r="AA7" s="22">
        <f t="shared" ref="AA7" si="4">IF(Z7=0,,(Z7/Z$15))</f>
        <v>1.9236181386984727E-2</v>
      </c>
      <c r="AB7" s="5">
        <v>2185701</v>
      </c>
      <c r="AC7" s="22">
        <f t="shared" ref="AC7" si="5">IF(AB7=0,,(AB7/AB$15))</f>
        <v>3.677582692166019E-2</v>
      </c>
      <c r="AD7" s="5">
        <v>12727326.83</v>
      </c>
      <c r="AE7" s="22">
        <f t="shared" ref="AE7" si="6">IF(AD7=0,,(AD7/AD$15))</f>
        <v>0.19642174383777924</v>
      </c>
      <c r="AF7" s="5">
        <v>7186101.3799999999</v>
      </c>
      <c r="AG7" s="22">
        <f t="shared" ref="AG7" si="7">IF(AF7=0,,(AF7/AF$15))</f>
        <v>0.32803614697721817</v>
      </c>
      <c r="AH7" s="5">
        <v>4192176.2</v>
      </c>
      <c r="AI7" s="22">
        <f t="shared" ref="AI7" si="8">IF(AH7=0,,(AH7/AH$15))</f>
        <v>0.11060943468046049</v>
      </c>
      <c r="AJ7" s="5"/>
      <c r="AK7" s="22">
        <f t="shared" ref="AK7" si="9">IF(AJ7=0,,(AJ7/AJ$15))</f>
        <v>0</v>
      </c>
      <c r="AL7" s="29">
        <f>B7+D7+F7+H7+J7+L7+Z7+AB7+AD7+AF7+AH7+AJ7</f>
        <v>33309135.299999997</v>
      </c>
      <c r="AM7" s="24">
        <f t="shared" ref="AM7:AM14" si="10">IF(AL7=0,,(AL7/AL$15))</f>
        <v>8.24721772425141E-2</v>
      </c>
    </row>
    <row r="8" spans="1:39" ht="15.75" x14ac:dyDescent="0.25">
      <c r="A8" s="4" t="s">
        <v>32</v>
      </c>
      <c r="B8" s="5">
        <v>0</v>
      </c>
      <c r="C8" s="22">
        <f t="shared" si="0"/>
        <v>0</v>
      </c>
      <c r="D8" s="5">
        <v>0</v>
      </c>
      <c r="E8" s="22">
        <f>IF(D8=0,,(D8/D$15))</f>
        <v>0</v>
      </c>
      <c r="F8" s="5">
        <v>32819324.390000001</v>
      </c>
      <c r="G8" s="22">
        <f t="shared" ref="G8:I8" si="11">IF(F8=0,,(F8/F$15))</f>
        <v>1</v>
      </c>
      <c r="H8" s="5">
        <v>7017722.7999999998</v>
      </c>
      <c r="I8" s="22">
        <f t="shared" si="11"/>
        <v>0.15152245402076844</v>
      </c>
      <c r="J8" s="5">
        <v>7501198</v>
      </c>
      <c r="K8" s="22">
        <f t="shared" ref="K8" si="12">IF(J8=0,,(J8/J$15))</f>
        <v>0.21086210828419583</v>
      </c>
      <c r="L8" s="5">
        <v>10853326.789999999</v>
      </c>
      <c r="M8" s="22">
        <f t="shared" ref="M8" si="13">IF(L8=0,,(L8/L$15))</f>
        <v>0.42491411806780188</v>
      </c>
      <c r="N8" s="5"/>
      <c r="O8" s="22">
        <f>IF(N8=0,,(N8/N15))</f>
        <v>0</v>
      </c>
      <c r="P8" s="5"/>
      <c r="Q8" s="22">
        <f>IF(P8=0,,(P8/P15))</f>
        <v>0</v>
      </c>
      <c r="R8" s="5"/>
      <c r="S8" s="22">
        <f>IF(R8=0,,(R8/R15))</f>
        <v>0</v>
      </c>
      <c r="T8" s="5"/>
      <c r="U8" s="22">
        <f>IF(T8=0,,(T8/T15))</f>
        <v>0</v>
      </c>
      <c r="V8" s="5"/>
      <c r="W8" s="22">
        <f>IF(V8=0,,(V8/V15))</f>
        <v>0</v>
      </c>
      <c r="X8" s="5"/>
      <c r="Y8" s="22">
        <f>IF(X8=0,,(X8/X15))</f>
        <v>0</v>
      </c>
      <c r="Z8" s="5">
        <v>71733181.379999995</v>
      </c>
      <c r="AA8" s="22">
        <f t="shared" ref="AA8" si="14">IF(Z8=0,,(Z8/Z$15))</f>
        <v>0.90120751053397008</v>
      </c>
      <c r="AB8" s="5">
        <v>0</v>
      </c>
      <c r="AC8" s="22">
        <f t="shared" ref="AC8" si="15">IF(AB8=0,,(AB8/AB$15))</f>
        <v>0</v>
      </c>
      <c r="AD8" s="5">
        <v>3827996.52</v>
      </c>
      <c r="AE8" s="22">
        <f t="shared" ref="AE8" si="16">IF(AD8=0,,(AD8/AD$15))</f>
        <v>5.9077743653994805E-2</v>
      </c>
      <c r="AF8" s="5">
        <v>1417520</v>
      </c>
      <c r="AG8" s="22">
        <f t="shared" ref="AG8" si="17">IF(AF8=0,,(AF8/AF$15))</f>
        <v>6.4707937513559868E-2</v>
      </c>
      <c r="AH8" s="5">
        <v>14369875.199999999</v>
      </c>
      <c r="AI8" s="22">
        <f t="shared" ref="AI8" si="18">IF(AH8=0,,(AH8/AH$15))</f>
        <v>0.37914526882261507</v>
      </c>
      <c r="AJ8" s="5"/>
      <c r="AK8" s="22">
        <f t="shared" ref="AK8" si="19">IF(AJ8=0,,(AJ8/AJ$15))</f>
        <v>0</v>
      </c>
      <c r="AL8" s="29">
        <f>B8+D8+F8+H8+J8+L8+Z8+AB8+AD8+AF8+AH8+AJ8</f>
        <v>149540145.07999998</v>
      </c>
      <c r="AM8" s="24">
        <f t="shared" si="10"/>
        <v>0.37025582438067772</v>
      </c>
    </row>
    <row r="9" spans="1:39" ht="15.75" x14ac:dyDescent="0.25">
      <c r="A9" s="4" t="s">
        <v>39</v>
      </c>
      <c r="B9" s="5">
        <v>0</v>
      </c>
      <c r="C9" s="22">
        <f t="shared" si="0"/>
        <v>0</v>
      </c>
      <c r="D9" s="5">
        <v>0</v>
      </c>
      <c r="E9" s="22">
        <f>IF(D9=0,,(D9/D$15))</f>
        <v>0</v>
      </c>
      <c r="F9" s="5">
        <v>0</v>
      </c>
      <c r="G9" s="22">
        <f t="shared" ref="G9:I9" si="20">IF(F9=0,,(F9/F$15))</f>
        <v>0</v>
      </c>
      <c r="H9" s="5">
        <v>2320000</v>
      </c>
      <c r="I9" s="22">
        <f t="shared" si="20"/>
        <v>5.0092046002185038E-2</v>
      </c>
      <c r="J9" s="5">
        <v>7809631.3200000003</v>
      </c>
      <c r="K9" s="22">
        <f t="shared" ref="K9" si="21">IF(J9=0,,(J9/J$15))</f>
        <v>0.21953231004667351</v>
      </c>
      <c r="L9" s="5">
        <v>0</v>
      </c>
      <c r="M9" s="22">
        <f t="shared" ref="M9" si="22">IF(L9=0,,(L9/L$15))</f>
        <v>0</v>
      </c>
      <c r="N9" s="5"/>
      <c r="O9" s="22">
        <f t="shared" ref="O9:O10" si="23">IF(N9=0,,(N9/N16))</f>
        <v>0</v>
      </c>
      <c r="P9" s="5"/>
      <c r="Q9" s="22">
        <f t="shared" ref="Q9:Q10" si="24">IF(P9=0,,(P9/P16))</f>
        <v>0</v>
      </c>
      <c r="R9" s="5"/>
      <c r="S9" s="22">
        <f t="shared" ref="S9:S10" si="25">IF(R9=0,,(R9/R16))</f>
        <v>0</v>
      </c>
      <c r="T9" s="5"/>
      <c r="U9" s="22">
        <f t="shared" ref="U9:U10" si="26">IF(T9=0,,(T9/T16))</f>
        <v>0</v>
      </c>
      <c r="V9" s="5"/>
      <c r="W9" s="22">
        <f t="shared" ref="W9:W10" si="27">IF(V9=0,,(V9/V16))</f>
        <v>0</v>
      </c>
      <c r="X9" s="5"/>
      <c r="Y9" s="22">
        <f t="shared" ref="Y9:Y10" si="28">IF(X9=0,,(X9/X16))</f>
        <v>0</v>
      </c>
      <c r="Z9" s="5">
        <v>5989816.9000000004</v>
      </c>
      <c r="AA9" s="22">
        <f t="shared" ref="AA9" si="29">IF(Z9=0,,(Z9/Z$15))</f>
        <v>7.5252036409866288E-2</v>
      </c>
      <c r="AB9" s="5">
        <v>2860010.16</v>
      </c>
      <c r="AC9" s="22">
        <f t="shared" ref="AC9" si="30">IF(AB9=0,,(AB9/AB$15))</f>
        <v>4.8121512795368471E-2</v>
      </c>
      <c r="AD9" s="5">
        <v>3063371.85</v>
      </c>
      <c r="AE9" s="22">
        <f t="shared" ref="AE9" si="31">IF(AD9=0,,(AD9/AD$15))</f>
        <v>4.7277236519317381E-2</v>
      </c>
      <c r="AF9" s="5">
        <v>5148036.58</v>
      </c>
      <c r="AG9" s="22">
        <f t="shared" ref="AG9" si="32">IF(AF9=0,,(AF9/AF$15))</f>
        <v>0.23500114942728176</v>
      </c>
      <c r="AH9" s="5">
        <v>0</v>
      </c>
      <c r="AI9" s="22">
        <f t="shared" ref="AI9" si="33">IF(AH9=0,,(AH9/AH$15))</f>
        <v>0</v>
      </c>
      <c r="AJ9" s="5"/>
      <c r="AK9" s="22">
        <f t="shared" ref="AK9" si="34">IF(AJ9=0,,(AJ9/AJ$15))</f>
        <v>0</v>
      </c>
      <c r="AL9" s="29">
        <f>B9+D9+F9+H9+J9+L9+Z9+AB9+AD9+AF9+AH9+AJ9</f>
        <v>27190866.810000002</v>
      </c>
      <c r="AM9" s="24">
        <f t="shared" si="10"/>
        <v>6.7323572549537608E-2</v>
      </c>
    </row>
    <row r="10" spans="1:39" ht="15.75" x14ac:dyDescent="0.25">
      <c r="A10" s="4" t="s">
        <v>33</v>
      </c>
      <c r="B10" s="5">
        <v>0</v>
      </c>
      <c r="C10" s="22">
        <f t="shared" si="0"/>
        <v>0</v>
      </c>
      <c r="D10" s="5">
        <v>0</v>
      </c>
      <c r="E10" s="22">
        <f>IF(D10=0,,(D10/D$15))</f>
        <v>0</v>
      </c>
      <c r="F10" s="5">
        <v>0</v>
      </c>
      <c r="G10" s="22">
        <f t="shared" ref="G10:I10" si="35">IF(F10=0,,(F10/F$15))</f>
        <v>0</v>
      </c>
      <c r="H10" s="5">
        <v>34939459.960000001</v>
      </c>
      <c r="I10" s="22">
        <f t="shared" si="35"/>
        <v>0.75439182569302676</v>
      </c>
      <c r="J10" s="5">
        <v>19782295.600000001</v>
      </c>
      <c r="K10" s="22">
        <f t="shared" ref="K10" si="36">IF(J10=0,,(J10/J$15))</f>
        <v>0.55608938157840537</v>
      </c>
      <c r="L10" s="5">
        <v>11396161.32</v>
      </c>
      <c r="M10" s="22">
        <f t="shared" ref="M10" si="37">IF(L10=0,,(L10/L$15))</f>
        <v>0.44616640872804658</v>
      </c>
      <c r="N10" s="5"/>
      <c r="O10" s="22">
        <f t="shared" si="23"/>
        <v>0</v>
      </c>
      <c r="P10" s="5"/>
      <c r="Q10" s="22">
        <f t="shared" si="24"/>
        <v>0</v>
      </c>
      <c r="R10" s="5"/>
      <c r="S10" s="22">
        <f t="shared" si="25"/>
        <v>0</v>
      </c>
      <c r="T10" s="5"/>
      <c r="U10" s="22">
        <f t="shared" si="26"/>
        <v>0</v>
      </c>
      <c r="V10" s="5"/>
      <c r="W10" s="22">
        <f t="shared" si="27"/>
        <v>0</v>
      </c>
      <c r="X10" s="5"/>
      <c r="Y10" s="22">
        <f t="shared" si="28"/>
        <v>0</v>
      </c>
      <c r="Z10" s="5">
        <v>0</v>
      </c>
      <c r="AA10" s="22">
        <f t="shared" ref="AA10" si="38">IF(Z10=0,,(Z10/Z$15))</f>
        <v>0</v>
      </c>
      <c r="AB10" s="5">
        <v>50750000</v>
      </c>
      <c r="AC10" s="22">
        <f t="shared" ref="AC10" si="39">IF(AB10=0,,(AB10/AB$15))</f>
        <v>0.85390143312111522</v>
      </c>
      <c r="AD10" s="5">
        <v>44891968.759999998</v>
      </c>
      <c r="AE10" s="22">
        <f t="shared" ref="AE10" si="40">IF(AD10=0,,(AD10/AD$15))</f>
        <v>0.69282095965082613</v>
      </c>
      <c r="AF10" s="5">
        <v>8154773.5300000003</v>
      </c>
      <c r="AG10" s="22">
        <f t="shared" ref="AG10" si="41">IF(AF10=0,,(AF10/AF$15))</f>
        <v>0.3722547660819403</v>
      </c>
      <c r="AH10" s="5">
        <v>17446595.039999999</v>
      </c>
      <c r="AI10" s="22">
        <f t="shared" ref="AI10" si="42">IF(AH10=0,,(AH10/AH$15))</f>
        <v>0.46032368927463635</v>
      </c>
      <c r="AJ10" s="5"/>
      <c r="AK10" s="22">
        <f t="shared" ref="AK10" si="43">IF(AJ10=0,,(AJ10/AJ$15))</f>
        <v>0</v>
      </c>
      <c r="AL10" s="29">
        <f>B10+D10+F10+H10+J10+L10+Z10+AB10+AD10+AF10+AH10+AJ10</f>
        <v>187361254.20999998</v>
      </c>
      <c r="AM10" s="24">
        <f t="shared" si="10"/>
        <v>0.46389948062046693</v>
      </c>
    </row>
    <row r="11" spans="1:39" ht="15.75" x14ac:dyDescent="0.25">
      <c r="A11" s="4" t="s">
        <v>34</v>
      </c>
      <c r="B11" s="5">
        <v>0</v>
      </c>
      <c r="C11" s="22">
        <f t="shared" si="0"/>
        <v>0</v>
      </c>
      <c r="D11" s="5">
        <v>0</v>
      </c>
      <c r="E11" s="22">
        <f t="shared" si="0"/>
        <v>0</v>
      </c>
      <c r="F11" s="5">
        <v>0</v>
      </c>
      <c r="G11" s="22">
        <f t="shared" ref="G11:I11" si="44">IF(F11=0,,(F11/F$15))</f>
        <v>0</v>
      </c>
      <c r="H11" s="5">
        <v>0</v>
      </c>
      <c r="I11" s="22">
        <f t="shared" si="44"/>
        <v>0</v>
      </c>
      <c r="J11" s="5">
        <v>0</v>
      </c>
      <c r="K11" s="22">
        <f t="shared" ref="K11" si="45">IF(J11=0,,(J11/J$15))</f>
        <v>0</v>
      </c>
      <c r="L11" s="5">
        <v>0</v>
      </c>
      <c r="M11" s="22">
        <f t="shared" ref="M11" si="46">IF(L11=0,,(L11/L$15))</f>
        <v>0</v>
      </c>
      <c r="N11" s="5"/>
      <c r="O11" s="22">
        <f>IF(N11=0,,(N11/#REF!))</f>
        <v>0</v>
      </c>
      <c r="P11" s="5"/>
      <c r="Q11" s="22">
        <f>IF(P11=0,,(P11/#REF!))</f>
        <v>0</v>
      </c>
      <c r="R11" s="5"/>
      <c r="S11" s="22">
        <f>IF(R11=0,,(R11/#REF!))</f>
        <v>0</v>
      </c>
      <c r="T11" s="5"/>
      <c r="U11" s="22">
        <f>IF(T11=0,,(T11/#REF!))</f>
        <v>0</v>
      </c>
      <c r="V11" s="5"/>
      <c r="W11" s="22">
        <f>IF(V11=0,,(V11/#REF!))</f>
        <v>0</v>
      </c>
      <c r="X11" s="5"/>
      <c r="Y11" s="22">
        <f>IF(X11=0,,(X11/#REF!))</f>
        <v>0</v>
      </c>
      <c r="Z11" s="5">
        <v>0</v>
      </c>
      <c r="AA11" s="22">
        <f t="shared" ref="AA11" si="47">IF(Z11=0,,(Z11/Z$15))</f>
        <v>0</v>
      </c>
      <c r="AB11" s="5">
        <v>0</v>
      </c>
      <c r="AC11" s="22">
        <f t="shared" ref="AC11" si="48">IF(AB11=0,,(AB11/AB$15))</f>
        <v>0</v>
      </c>
      <c r="AD11" s="5">
        <v>0</v>
      </c>
      <c r="AE11" s="22">
        <f t="shared" ref="AE11" si="49">IF(AD11=0,,(AD11/AD$15))</f>
        <v>0</v>
      </c>
      <c r="AF11" s="5">
        <v>0</v>
      </c>
      <c r="AG11" s="22">
        <f t="shared" ref="AG11" si="50">IF(AF11=0,,(AF11/AF$15))</f>
        <v>0</v>
      </c>
      <c r="AH11" s="5">
        <v>0</v>
      </c>
      <c r="AI11" s="22">
        <f t="shared" ref="AI11" si="51">IF(AH11=0,,(AH11/AH$15))</f>
        <v>0</v>
      </c>
      <c r="AJ11" s="5"/>
      <c r="AK11" s="22">
        <f t="shared" ref="AK11" si="52">IF(AJ11=0,,(AJ11/AJ$15))</f>
        <v>0</v>
      </c>
      <c r="AL11" s="29">
        <f t="shared" ref="AL11:AL12" si="53">B11+D11+F11+H11+J11+L11+Z11+AB11+AD11+AF11+AH11+AJ11</f>
        <v>0</v>
      </c>
      <c r="AM11" s="24">
        <f t="shared" si="10"/>
        <v>0</v>
      </c>
    </row>
    <row r="12" spans="1:39" ht="15.75" x14ac:dyDescent="0.25">
      <c r="A12" s="4" t="s">
        <v>35</v>
      </c>
      <c r="B12" s="5">
        <v>0</v>
      </c>
      <c r="C12" s="22">
        <f t="shared" si="0"/>
        <v>0</v>
      </c>
      <c r="D12" s="5">
        <v>0</v>
      </c>
      <c r="E12" s="22">
        <f t="shared" si="0"/>
        <v>0</v>
      </c>
      <c r="F12" s="5">
        <v>0</v>
      </c>
      <c r="G12" s="22">
        <f t="shared" ref="G12:I12" si="54">IF(F12=0,,(F12/F$15))</f>
        <v>0</v>
      </c>
      <c r="H12" s="5">
        <v>0</v>
      </c>
      <c r="I12" s="22">
        <f t="shared" si="54"/>
        <v>0</v>
      </c>
      <c r="J12" s="5">
        <v>0</v>
      </c>
      <c r="K12" s="22">
        <f t="shared" ref="K12" si="55">IF(J12=0,,(J12/J$15))</f>
        <v>0</v>
      </c>
      <c r="L12" s="5">
        <v>0</v>
      </c>
      <c r="M12" s="22">
        <f t="shared" ref="M12" si="56">IF(L12=0,,(L12/L$15))</f>
        <v>0</v>
      </c>
      <c r="N12" s="5"/>
      <c r="O12" s="22">
        <f>IF(N12=0,,(N12/#REF!))</f>
        <v>0</v>
      </c>
      <c r="P12" s="5"/>
      <c r="Q12" s="22">
        <f>IF(P12=0,,(P12/#REF!))</f>
        <v>0</v>
      </c>
      <c r="R12" s="5"/>
      <c r="S12" s="22">
        <f>IF(R12=0,,(R12/#REF!))</f>
        <v>0</v>
      </c>
      <c r="T12" s="5"/>
      <c r="U12" s="22">
        <f>IF(T12=0,,(T12/#REF!))</f>
        <v>0</v>
      </c>
      <c r="V12" s="5"/>
      <c r="W12" s="22">
        <f>IF(V12=0,,(V12/#REF!))</f>
        <v>0</v>
      </c>
      <c r="X12" s="5"/>
      <c r="Y12" s="22">
        <f>IF(X12=0,,(X12/#REF!))</f>
        <v>0</v>
      </c>
      <c r="Z12" s="5">
        <v>0</v>
      </c>
      <c r="AA12" s="22">
        <f t="shared" ref="AA12" si="57">IF(Z12=0,,(Z12/Z$15))</f>
        <v>0</v>
      </c>
      <c r="AB12" s="5">
        <v>0</v>
      </c>
      <c r="AC12" s="22">
        <f t="shared" ref="AC12" si="58">IF(AB12=0,,(AB12/AB$15))</f>
        <v>0</v>
      </c>
      <c r="AD12" s="5">
        <v>0</v>
      </c>
      <c r="AE12" s="22">
        <f t="shared" ref="AE12" si="59">IF(AD12=0,,(AD12/AD$15))</f>
        <v>0</v>
      </c>
      <c r="AF12" s="5">
        <v>0</v>
      </c>
      <c r="AG12" s="22">
        <f t="shared" ref="AG12" si="60">IF(AF12=0,,(AF12/AF$15))</f>
        <v>0</v>
      </c>
      <c r="AH12" s="5">
        <v>0</v>
      </c>
      <c r="AI12" s="22">
        <f t="shared" ref="AI12" si="61">IF(AH12=0,,(AH12/AH$15))</f>
        <v>0</v>
      </c>
      <c r="AJ12" s="5"/>
      <c r="AK12" s="22">
        <f t="shared" ref="AK12" si="62">IF(AJ12=0,,(AJ12/AJ$15))</f>
        <v>0</v>
      </c>
      <c r="AL12" s="29">
        <f t="shared" si="53"/>
        <v>0</v>
      </c>
      <c r="AM12" s="24">
        <f t="shared" si="10"/>
        <v>0</v>
      </c>
    </row>
    <row r="13" spans="1:39" ht="15.75" x14ac:dyDescent="0.25">
      <c r="A13" s="4" t="s">
        <v>36</v>
      </c>
      <c r="B13" s="5">
        <v>0</v>
      </c>
      <c r="C13" s="22">
        <f t="shared" si="0"/>
        <v>0</v>
      </c>
      <c r="D13" s="5">
        <v>0</v>
      </c>
      <c r="E13" s="22">
        <f t="shared" si="0"/>
        <v>0</v>
      </c>
      <c r="F13" s="5">
        <v>0</v>
      </c>
      <c r="G13" s="22">
        <f t="shared" ref="G13:I13" si="63">IF(F13=0,,(F13/F$15))</f>
        <v>0</v>
      </c>
      <c r="H13" s="5">
        <v>0</v>
      </c>
      <c r="I13" s="22">
        <f t="shared" si="63"/>
        <v>0</v>
      </c>
      <c r="J13" s="5">
        <v>0</v>
      </c>
      <c r="K13" s="22">
        <f t="shared" ref="K13" si="64">IF(J13=0,,(J13/J$15))</f>
        <v>0</v>
      </c>
      <c r="L13" s="5">
        <v>0</v>
      </c>
      <c r="M13" s="22">
        <f t="shared" ref="M13" si="65">IF(L13=0,,(L13/L$15))</f>
        <v>0</v>
      </c>
      <c r="N13" s="5"/>
      <c r="O13" s="22">
        <f>IF(N13=0,,(N13/N15))</f>
        <v>0</v>
      </c>
      <c r="P13" s="5"/>
      <c r="Q13" s="22">
        <f>IF(P13=0,,(P13/P15))</f>
        <v>0</v>
      </c>
      <c r="R13" s="5"/>
      <c r="S13" s="22">
        <f>IF(R13=0,,(R13/R15))</f>
        <v>0</v>
      </c>
      <c r="T13" s="5"/>
      <c r="U13" s="22">
        <f>IF(T13=0,,(T13/T15))</f>
        <v>0</v>
      </c>
      <c r="V13" s="5"/>
      <c r="W13" s="22">
        <f>IF(V13=0,,(V13/V15))</f>
        <v>0</v>
      </c>
      <c r="X13" s="5"/>
      <c r="Y13" s="22">
        <f>IF(X13=0,,(X13/X15))</f>
        <v>0</v>
      </c>
      <c r="Z13" s="5">
        <v>0</v>
      </c>
      <c r="AA13" s="22">
        <f t="shared" ref="AA13" si="66">IF(Z13=0,,(Z13/Z$15))</f>
        <v>0</v>
      </c>
      <c r="AB13" s="5">
        <v>3637377.99</v>
      </c>
      <c r="AC13" s="22">
        <f t="shared" ref="AC13" si="67">IF(AB13=0,,(AB13/AB$15))</f>
        <v>6.1201227161856185E-2</v>
      </c>
      <c r="AD13" s="5">
        <v>0</v>
      </c>
      <c r="AE13" s="22">
        <f t="shared" ref="AE13" si="68">IF(AD13=0,,(AD13/AD$15))</f>
        <v>0</v>
      </c>
      <c r="AF13" s="5">
        <v>0</v>
      </c>
      <c r="AG13" s="22">
        <f t="shared" ref="AG13" si="69">IF(AF13=0,,(AF13/AF$15))</f>
        <v>0</v>
      </c>
      <c r="AH13" s="5">
        <v>0</v>
      </c>
      <c r="AI13" s="22">
        <f t="shared" ref="AI13" si="70">IF(AH13=0,,(AH13/AH$15))</f>
        <v>0</v>
      </c>
      <c r="AJ13" s="5"/>
      <c r="AK13" s="22">
        <f t="shared" ref="AK13" si="71">IF(AJ13=0,,(AJ13/AJ$15))</f>
        <v>0</v>
      </c>
      <c r="AL13" s="29">
        <f t="shared" ref="AL13:AL14" si="72">B13+D13+F13+H13+J13+L13+Z13+AB13+AD13+AF13+AH13+AJ13</f>
        <v>3637377.99</v>
      </c>
      <c r="AM13" s="24">
        <f t="shared" si="10"/>
        <v>9.0060123022557038E-3</v>
      </c>
    </row>
    <row r="14" spans="1:39" ht="15.75" x14ac:dyDescent="0.25">
      <c r="A14" s="4" t="s">
        <v>37</v>
      </c>
      <c r="B14" s="5">
        <v>0</v>
      </c>
      <c r="C14" s="22">
        <f t="shared" si="0"/>
        <v>0</v>
      </c>
      <c r="D14" s="5">
        <v>0</v>
      </c>
      <c r="E14" s="22">
        <f t="shared" si="0"/>
        <v>0</v>
      </c>
      <c r="F14" s="5">
        <v>0</v>
      </c>
      <c r="G14" s="22">
        <f t="shared" ref="G14:I14" si="73">IF(F14=0,,(F14/F$15))</f>
        <v>0</v>
      </c>
      <c r="H14" s="5">
        <v>0</v>
      </c>
      <c r="I14" s="22">
        <f t="shared" si="73"/>
        <v>0</v>
      </c>
      <c r="J14" s="5">
        <v>0</v>
      </c>
      <c r="K14" s="22">
        <f t="shared" ref="K14" si="74">IF(J14=0,,(J14/J$15))</f>
        <v>0</v>
      </c>
      <c r="L14" s="5">
        <v>0</v>
      </c>
      <c r="M14" s="22">
        <f t="shared" ref="M14" si="75">IF(L14=0,,(L14/L$15))</f>
        <v>0</v>
      </c>
      <c r="N14" s="5"/>
      <c r="O14" s="22">
        <f>IF(N14=0,,(N14/N15))</f>
        <v>0</v>
      </c>
      <c r="P14" s="5"/>
      <c r="Q14" s="22">
        <f>IF(P14=0,,(P14/P15))</f>
        <v>0</v>
      </c>
      <c r="R14" s="5"/>
      <c r="S14" s="22">
        <f>IF(R14=0,,(R14/R15))</f>
        <v>0</v>
      </c>
      <c r="T14" s="5"/>
      <c r="U14" s="22">
        <f>IF(T14=0,,(T14/T15))</f>
        <v>0</v>
      </c>
      <c r="V14" s="5"/>
      <c r="W14" s="22">
        <f>IF(V14=0,,(V14/V15))</f>
        <v>0</v>
      </c>
      <c r="X14" s="5"/>
      <c r="Y14" s="22">
        <f>IF(X14=0,,(X14/X15))</f>
        <v>0</v>
      </c>
      <c r="Z14" s="5">
        <v>0</v>
      </c>
      <c r="AA14" s="22">
        <f t="shared" ref="AA14" si="76">IF(Z14=0,,(Z14/Z$15))</f>
        <v>0</v>
      </c>
      <c r="AB14" s="5">
        <v>0</v>
      </c>
      <c r="AC14" s="22">
        <f t="shared" ref="AC14" si="77">IF(AB14=0,,(AB14/AB$15))</f>
        <v>0</v>
      </c>
      <c r="AD14" s="5">
        <v>0</v>
      </c>
      <c r="AE14" s="22">
        <f t="shared" ref="AE14" si="78">IF(AD14=0,,(AD14/AD$15))</f>
        <v>0</v>
      </c>
      <c r="AF14" s="5">
        <v>0</v>
      </c>
      <c r="AG14" s="22">
        <f t="shared" ref="AG14" si="79">IF(AF14=0,,(AF14/AF$15))</f>
        <v>0</v>
      </c>
      <c r="AH14" s="5">
        <v>0</v>
      </c>
      <c r="AI14" s="22">
        <f t="shared" ref="AI14" si="80">IF(AH14=0,,(AH14/AH$15))</f>
        <v>0</v>
      </c>
      <c r="AJ14" s="5"/>
      <c r="AK14" s="22">
        <f t="shared" ref="AK14" si="81">IF(AJ14=0,,(AJ14/AJ$15))</f>
        <v>0</v>
      </c>
      <c r="AL14" s="29">
        <f t="shared" si="72"/>
        <v>0</v>
      </c>
      <c r="AM14" s="24">
        <f t="shared" si="10"/>
        <v>0</v>
      </c>
    </row>
    <row r="15" spans="1:39" ht="16.5" thickBot="1" x14ac:dyDescent="0.3">
      <c r="A15" s="9" t="s">
        <v>5</v>
      </c>
      <c r="B15" s="19">
        <f t="shared" ref="B15:D15" si="82">SUM(B6:B14)</f>
        <v>0</v>
      </c>
      <c r="C15" s="25">
        <f>SUM(C6:C14)</f>
        <v>0</v>
      </c>
      <c r="D15" s="19">
        <f t="shared" si="82"/>
        <v>0</v>
      </c>
      <c r="E15" s="25">
        <f>SUM(E6:E14)</f>
        <v>0</v>
      </c>
      <c r="F15" s="19">
        <f t="shared" ref="F15" si="83">SUM(F6:F14)</f>
        <v>32819324.390000001</v>
      </c>
      <c r="G15" s="25">
        <f>SUM(G6:G14)</f>
        <v>1</v>
      </c>
      <c r="H15" s="19">
        <f t="shared" ref="H15" si="84">SUM(H6:H14)</f>
        <v>46314738.270000003</v>
      </c>
      <c r="I15" s="25">
        <f>SUM(I6:I14)</f>
        <v>0.99999999999999989</v>
      </c>
      <c r="J15" s="19">
        <f t="shared" ref="J15" si="85">SUM(J6:J14)</f>
        <v>35573949.540000007</v>
      </c>
      <c r="K15" s="25">
        <f>SUM(K6:K14)</f>
        <v>0.99999999999999989</v>
      </c>
      <c r="L15" s="19">
        <f t="shared" ref="L15" si="86">SUM(L6:L14)</f>
        <v>25542400.989999998</v>
      </c>
      <c r="M15" s="25">
        <f>SUM(M6:M14)</f>
        <v>1</v>
      </c>
      <c r="N15" s="19">
        <f>SUM(N6:N14)</f>
        <v>0</v>
      </c>
      <c r="O15" s="25">
        <f>SUM(O6:O13)</f>
        <v>0</v>
      </c>
      <c r="P15" s="19">
        <f>SUM(P6:P14)</f>
        <v>0</v>
      </c>
      <c r="Q15" s="25">
        <f>SUM(Q6:Q13)</f>
        <v>0</v>
      </c>
      <c r="R15" s="19">
        <f>SUM(R6:R14)</f>
        <v>0</v>
      </c>
      <c r="S15" s="25">
        <f>SUM(S6:S13)</f>
        <v>0</v>
      </c>
      <c r="T15" s="19">
        <f>SUM(T6:T14)</f>
        <v>0</v>
      </c>
      <c r="U15" s="25">
        <f>SUM(U6:U13)</f>
        <v>0</v>
      </c>
      <c r="V15" s="19">
        <f>SUM(V6:V14)</f>
        <v>0</v>
      </c>
      <c r="W15" s="25">
        <f>SUM(W6:W13)</f>
        <v>0</v>
      </c>
      <c r="X15" s="19">
        <f>SUM(X6:X14)</f>
        <v>0</v>
      </c>
      <c r="Y15" s="25">
        <f>SUM(Y6:Y13)</f>
        <v>0</v>
      </c>
      <c r="Z15" s="19">
        <f t="shared" ref="Z15" si="87">SUM(Z6:Z14)</f>
        <v>79596741.640000001</v>
      </c>
      <c r="AA15" s="25">
        <f>SUM(AA6:AA14)</f>
        <v>1</v>
      </c>
      <c r="AB15" s="19">
        <f t="shared" ref="AB15" si="88">SUM(AB6:AB14)</f>
        <v>59433089.149999999</v>
      </c>
      <c r="AC15" s="25">
        <f>SUM(AC6:AC14)</f>
        <v>1</v>
      </c>
      <c r="AD15" s="19">
        <f t="shared" ref="AD15" si="89">SUM(AD6:AD14)</f>
        <v>64795916.079999998</v>
      </c>
      <c r="AE15" s="25">
        <f>SUM(AE6:AE14)</f>
        <v>1</v>
      </c>
      <c r="AF15" s="19">
        <f t="shared" ref="AF15" si="90">SUM(AF6:AF14)</f>
        <v>21906431.489999998</v>
      </c>
      <c r="AG15" s="25">
        <f>SUM(AG6:AG14)</f>
        <v>1</v>
      </c>
      <c r="AH15" s="19">
        <f t="shared" ref="AH15" si="91">SUM(AH6:AH14)</f>
        <v>37900710.839999996</v>
      </c>
      <c r="AI15" s="25">
        <f>SUM(AI6:AI14)</f>
        <v>1</v>
      </c>
      <c r="AJ15" s="19">
        <f t="shared" ref="AJ15" si="92">SUM(AJ6:AJ14)</f>
        <v>0</v>
      </c>
      <c r="AK15" s="25">
        <f>SUM(AK6:AK14)</f>
        <v>0</v>
      </c>
      <c r="AL15" s="30">
        <f>SUM(AL6:AL14)</f>
        <v>403883302.38999999</v>
      </c>
      <c r="AM15" s="25">
        <f>SUM(AM6:AM14)</f>
        <v>1</v>
      </c>
    </row>
    <row r="16" spans="1:39" ht="15.7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6.5" thickBot="1" x14ac:dyDescent="0.3">
      <c r="A17" s="26" t="s">
        <v>38</v>
      </c>
      <c r="B17" s="27">
        <f t="shared" ref="B17:M17" si="93">(B15-(B7+B9+B10+B11+B13))</f>
        <v>0</v>
      </c>
      <c r="C17" s="28">
        <f t="shared" si="93"/>
        <v>0</v>
      </c>
      <c r="D17" s="27">
        <f>(D15-(D7+D9+D10+D11+D13))</f>
        <v>0</v>
      </c>
      <c r="E17" s="28">
        <f t="shared" si="93"/>
        <v>0</v>
      </c>
      <c r="F17" s="27">
        <f t="shared" si="93"/>
        <v>32819324.390000001</v>
      </c>
      <c r="G17" s="28">
        <f t="shared" si="93"/>
        <v>1</v>
      </c>
      <c r="H17" s="27">
        <f t="shared" si="93"/>
        <v>7017722.8000000045</v>
      </c>
      <c r="I17" s="28">
        <f t="shared" si="93"/>
        <v>0.15152245402076847</v>
      </c>
      <c r="J17" s="27">
        <f t="shared" si="93"/>
        <v>7501198.0000000037</v>
      </c>
      <c r="K17" s="28">
        <f t="shared" si="93"/>
        <v>0.21086210828419583</v>
      </c>
      <c r="L17" s="27">
        <f t="shared" si="93"/>
        <v>11177927.269999998</v>
      </c>
      <c r="M17" s="28">
        <f t="shared" si="93"/>
        <v>0.43762241750007069</v>
      </c>
      <c r="N17" s="27">
        <f>(N15-N13)</f>
        <v>0</v>
      </c>
      <c r="O17" s="28">
        <f>(1-O13)</f>
        <v>1</v>
      </c>
      <c r="P17" s="27">
        <f>(P15-P13)</f>
        <v>0</v>
      </c>
      <c r="Q17" s="28">
        <f>(1-Q13)</f>
        <v>1</v>
      </c>
      <c r="R17" s="27">
        <f>(R15-R13)</f>
        <v>0</v>
      </c>
      <c r="S17" s="28">
        <f>(1-S13)</f>
        <v>1</v>
      </c>
      <c r="T17" s="27">
        <f>(T15-T13)</f>
        <v>0</v>
      </c>
      <c r="U17" s="28">
        <f>(1-U13)</f>
        <v>1</v>
      </c>
      <c r="V17" s="27">
        <f>(V15-V13)</f>
        <v>0</v>
      </c>
      <c r="W17" s="28">
        <f>(1-W13)</f>
        <v>1</v>
      </c>
      <c r="X17" s="27">
        <f>(X15-X13)</f>
        <v>0</v>
      </c>
      <c r="Y17" s="28">
        <f>(1-Y13)</f>
        <v>1</v>
      </c>
      <c r="Z17" s="27">
        <f t="shared" ref="Z17:AM17" si="94">(Z15-(Z7+Z9+Z10+Z11+Z13))</f>
        <v>72075787.379999995</v>
      </c>
      <c r="AA17" s="28">
        <f t="shared" si="94"/>
        <v>0.90551178220314898</v>
      </c>
      <c r="AB17" s="27">
        <f t="shared" si="94"/>
        <v>0</v>
      </c>
      <c r="AC17" s="28">
        <f t="shared" si="94"/>
        <v>0</v>
      </c>
      <c r="AD17" s="27">
        <f t="shared" si="94"/>
        <v>4113248.6400000006</v>
      </c>
      <c r="AE17" s="28">
        <f t="shared" si="94"/>
        <v>6.3480059992077287E-2</v>
      </c>
      <c r="AF17" s="27">
        <f t="shared" si="94"/>
        <v>1417519.9999999963</v>
      </c>
      <c r="AG17" s="28">
        <f t="shared" si="94"/>
        <v>6.4707937513559743E-2</v>
      </c>
      <c r="AH17" s="27">
        <f t="shared" si="94"/>
        <v>16261939.599999998</v>
      </c>
      <c r="AI17" s="28">
        <f t="shared" si="94"/>
        <v>0.42906687604490312</v>
      </c>
      <c r="AJ17" s="27">
        <f t="shared" si="94"/>
        <v>0</v>
      </c>
      <c r="AK17" s="28">
        <f t="shared" si="94"/>
        <v>0</v>
      </c>
      <c r="AL17" s="27">
        <f t="shared" si="94"/>
        <v>152384668.07999998</v>
      </c>
      <c r="AM17" s="28">
        <f t="shared" si="94"/>
        <v>0.37729875728522566</v>
      </c>
    </row>
  </sheetData>
  <mergeCells count="19">
    <mergeCell ref="AF4:AG4"/>
    <mergeCell ref="AH4:AI4"/>
    <mergeCell ref="AJ4:AK4"/>
    <mergeCell ref="AL4:AM4"/>
    <mergeCell ref="AB4:AC4"/>
    <mergeCell ref="AD4:AE4"/>
    <mergeCell ref="T4:U4"/>
    <mergeCell ref="V4:W4"/>
    <mergeCell ref="X4:Y4"/>
    <mergeCell ref="Z4:AA4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rintOptions horizontalCentered="1"/>
  <pageMargins left="0.39370078740157483" right="0.39370078740157483" top="1.9685039370078741" bottom="0.98425196850393704" header="0.59055118110236227" footer="0.59055118110236227"/>
  <pageSetup scale="52" fitToWidth="2" orientation="landscape" r:id="rId1"/>
  <headerFooter alignWithMargins="0">
    <oddHeader>&amp;C&amp;12OFICIALÍA MAYOR
DIRECCIÓN GENERAL DE ADQUISICIONES
DERRAMA DE ADQUISICIONES A MIPYMES</oddHeader>
    <oddFooter>&amp;C&amp;12PÁGINA &amp;P DE &amp;N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Act 1 Economía Presupuestal</vt:lpstr>
      <vt:lpstr>Act 2 Adjudicado Prov Locales</vt:lpstr>
      <vt:lpstr>Act 3 Adjudicado Prov Mipymes</vt:lpstr>
      <vt:lpstr>Act 4 Instrumen. Proc Abiertos</vt:lpstr>
      <vt:lpstr>'Act 1 Economía Presupuestal'!Títulos_a_imprimir</vt:lpstr>
      <vt:lpstr>'Act 2 Adjudicado Prov Locales'!Títulos_a_imprimir</vt:lpstr>
      <vt:lpstr>'Act 3 Adjudicado Prov Mipymes'!Títulos_a_imprimir</vt:lpstr>
      <vt:lpstr>'Act 4 Instrumen. Proc Abiertos'!Títulos_a_imprimir</vt:lpstr>
    </vt:vector>
  </TitlesOfParts>
  <Company>Secretaría de Gestión e Innovación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A. Carlos Venegas</dc:creator>
  <cp:lastModifiedBy>Lorena Armas Campa (SAE, Encargada de Planeación y Con</cp:lastModifiedBy>
  <cp:lastPrinted>2013-09-25T15:20:36Z</cp:lastPrinted>
  <dcterms:created xsi:type="dcterms:W3CDTF">2007-11-05T17:11:17Z</dcterms:created>
  <dcterms:modified xsi:type="dcterms:W3CDTF">2025-12-02T15:06:36Z</dcterms:modified>
</cp:coreProperties>
</file>